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30" windowWidth="9420" windowHeight="3030" activeTab="2"/>
  </bookViews>
  <sheets>
    <sheet name="1" sheetId="1" r:id="rId1"/>
    <sheet name="2" sheetId="2" r:id="rId2"/>
    <sheet name="3" sheetId="3" r:id="rId3"/>
    <sheet name="4" sheetId="4" r:id="rId4"/>
    <sheet name="Лист1" sheetId="5" r:id="rId5"/>
  </sheets>
  <definedNames>
    <definedName name="_xlnm.Print_Area" localSheetId="1">'2'!$A$1:$E$35</definedName>
    <definedName name="_xlnm.Print_Area" localSheetId="2">'3'!$A$1:$N$35</definedName>
  </definedNames>
  <calcPr fullCalcOnLoad="1"/>
</workbook>
</file>

<file path=xl/sharedStrings.xml><?xml version="1.0" encoding="utf-8"?>
<sst xmlns="http://schemas.openxmlformats.org/spreadsheetml/2006/main" count="756" uniqueCount="367">
  <si>
    <t>содержание обводных каналов</t>
  </si>
  <si>
    <t>покос сорной растительности</t>
  </si>
  <si>
    <t>ВСЕГО</t>
  </si>
  <si>
    <t>Другие вопросы в области ЖКХ</t>
  </si>
  <si>
    <t>коммунальные услуги</t>
  </si>
  <si>
    <t>содержание имущества</t>
  </si>
  <si>
    <t>ремонт гравийно-песчаных дорог</t>
  </si>
  <si>
    <t>ремонт асфальтобетонных дорог</t>
  </si>
  <si>
    <t>организация дорожного движения</t>
  </si>
  <si>
    <t>ремонт и содержание путепровода</t>
  </si>
  <si>
    <t>содержание ливневого коллектора</t>
  </si>
  <si>
    <t>ручная уборка городских территорий</t>
  </si>
  <si>
    <t>устройство контейнерных площадок</t>
  </si>
  <si>
    <t>модернизация объектов водоканала</t>
  </si>
  <si>
    <t>Код бюджетной классификации</t>
  </si>
  <si>
    <t>ЭКР</t>
  </si>
  <si>
    <t xml:space="preserve">Капитальный ремонт государственного и муниципального жилого фонда </t>
  </si>
  <si>
    <t>замена и приобретение котлов</t>
  </si>
  <si>
    <t>замена водопроводных сетей</t>
  </si>
  <si>
    <t>05 05</t>
  </si>
  <si>
    <t>05 05 0029 900 000</t>
  </si>
  <si>
    <t>Обеспечение деятельности подведомственных организаций</t>
  </si>
  <si>
    <t>251,1 тыс. м2</t>
  </si>
  <si>
    <t xml:space="preserve">механизированная уборка в весенне-летний период  </t>
  </si>
  <si>
    <t>срез и вывоз грунта с обочин дорог</t>
  </si>
  <si>
    <t>содержание и ремонт малых форм</t>
  </si>
  <si>
    <t>содержание и ремонт памятников</t>
  </si>
  <si>
    <t>техническое обслуживание фонтана</t>
  </si>
  <si>
    <t>ремонт питьевых фонтанчиков и фонтана</t>
  </si>
  <si>
    <t>225.04</t>
  </si>
  <si>
    <t>установка пожарных гидрантов</t>
  </si>
  <si>
    <t>Субсидии юридическим лицам (кроме государственных учреждений)</t>
  </si>
  <si>
    <t>спил и обрезка деревьев на городском кладбище</t>
  </si>
  <si>
    <t>225.03</t>
  </si>
  <si>
    <t>225.05</t>
  </si>
  <si>
    <t>310.01</t>
  </si>
  <si>
    <t>226.09</t>
  </si>
  <si>
    <t>223.03</t>
  </si>
  <si>
    <t>225.06</t>
  </si>
  <si>
    <t>225.01</t>
  </si>
  <si>
    <t>223.02</t>
  </si>
  <si>
    <t>вывоз и уборка случайных мусорных свалок</t>
  </si>
  <si>
    <t>310.02</t>
  </si>
  <si>
    <t>капремонт пожарных гидрантов</t>
  </si>
  <si>
    <t>Мероприятия в области жилищного хозяйства</t>
  </si>
  <si>
    <t>Снос аварийного жилого фонда</t>
  </si>
  <si>
    <t xml:space="preserve">содержание мест захоронения в МГП </t>
  </si>
  <si>
    <t>340.01</t>
  </si>
  <si>
    <t>изготовление табличек расписания движения пассажирского автотранспорта</t>
  </si>
  <si>
    <t>226.01</t>
  </si>
  <si>
    <t>изготовление конструкции внешней иллюминации</t>
  </si>
  <si>
    <t>приобретение комплектующих к светофорам</t>
  </si>
  <si>
    <t>шт.</t>
  </si>
  <si>
    <t>посев газонной травы в МГП</t>
  </si>
  <si>
    <t>обработка городских кладбищ ядохимикатами</t>
  </si>
  <si>
    <t>приобретение металлических сооружений под цветы</t>
  </si>
  <si>
    <t xml:space="preserve">ремонт металлических конструкций на территории МГП </t>
  </si>
  <si>
    <t>12 месяцев</t>
  </si>
  <si>
    <t>Уличное овещение по ул. Кирова от ЦРБ до ж/вокзала чет сторона</t>
  </si>
  <si>
    <t>ремонт ступенек памятника В.И Ленина</t>
  </si>
  <si>
    <t xml:space="preserve">Ремонт дороги по ул. Свердлова от ул. Соколовского до ул. Шаумяна </t>
  </si>
  <si>
    <t>ремонт тротуаров и дороги ул. Соколовского от дома № 60-66</t>
  </si>
  <si>
    <t>тротуары-318 м2; дорога-110 м2</t>
  </si>
  <si>
    <t>78 615 м2</t>
  </si>
  <si>
    <t>114360 м2</t>
  </si>
  <si>
    <t>Ремонт метл частей - 285 м2.; элементы из проф стали - 0,65т.; ремонт дощатых покр -752 м2.; окраска масл соств метл изд -1541 м2.; прост окраск по дереву -1644 м2</t>
  </si>
  <si>
    <t>1 организация</t>
  </si>
  <si>
    <t>9 питьевых фонтанчиков и 1 фонтан</t>
  </si>
  <si>
    <t>1 фонтан</t>
  </si>
  <si>
    <t>1 МКД с лифтом</t>
  </si>
  <si>
    <t>6 светофоров</t>
  </si>
  <si>
    <t>4128 м2</t>
  </si>
  <si>
    <t>устройство огрождения  из ж\б панелей на гор.кладбщ.</t>
  </si>
  <si>
    <t>сбор павших животных</t>
  </si>
  <si>
    <t>поставка воды для фонтана</t>
  </si>
  <si>
    <t>2016 год                 сумма                         тыс. руб.</t>
  </si>
  <si>
    <t>устройство дождеприемной емкости и колодца (ул. Ленина-Фрунзе)</t>
  </si>
  <si>
    <t>1 грязеотстойник</t>
  </si>
  <si>
    <t>2 кладбища</t>
  </si>
  <si>
    <t>программа</t>
  </si>
  <si>
    <t>1 предприятие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</si>
  <si>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</t>
  </si>
  <si>
    <t>1 объект</t>
  </si>
  <si>
    <t>реконструкция дорожного полотна ул. Орджоникидзе</t>
  </si>
  <si>
    <t>строительный контроль за выполнением работ по капитальному ремонту ул. Орджоникидзе</t>
  </si>
  <si>
    <t>27,16 м2</t>
  </si>
  <si>
    <t>Устройство водопровода по ул. 8-я Гвардейская</t>
  </si>
  <si>
    <t xml:space="preserve">Устройство водопровода по Цветочному тупику </t>
  </si>
  <si>
    <t>90 м</t>
  </si>
  <si>
    <t>строительный контроль за выполнением работ по кап. ремонту тротуаров по ул.Мира (левая сторона от ул.Кирова-ул. Мира (от ул.Пионерской до ул. Пролетарской от магазина "Осень" до ул. Степной)</t>
  </si>
  <si>
    <t>приобретение металлических барьеров для ограничения свободного доступа граждан</t>
  </si>
  <si>
    <t>1 проект</t>
  </si>
  <si>
    <t>обследование путепровода</t>
  </si>
  <si>
    <t>механизированная уборка в зимний период (2013год - 4939 тыс. руб.)</t>
  </si>
  <si>
    <t>выполнение ПСД на реконструкцию дороги ул. Орджоникидзе</t>
  </si>
  <si>
    <t>устройство площадок из ж/б плит для смета возле контейнерных площадок</t>
  </si>
  <si>
    <t>уширение переезда через дренажный кроллектор</t>
  </si>
  <si>
    <t>ПСД на газоснабжение 48-квартирного жилого дома</t>
  </si>
  <si>
    <t>монтаж воздуховодов в 48-ом жилом доме</t>
  </si>
  <si>
    <t>48 шт</t>
  </si>
  <si>
    <t>монтаж наружного газоснабжени в 48-ом жилом доме</t>
  </si>
  <si>
    <t>демонтаж и монтаж металлической контейнерной площадки по ул. Юбилейная</t>
  </si>
  <si>
    <t>221.01</t>
  </si>
  <si>
    <t>05 03 0847407 242</t>
  </si>
  <si>
    <t>оплата связи для АСКУЭ</t>
  </si>
  <si>
    <t>05 03 0887401 243</t>
  </si>
  <si>
    <t>Строительство, реконструкция, капитальный ремонт объектов муниципальной собственности</t>
  </si>
  <si>
    <t>04 09 0817401 000</t>
  </si>
  <si>
    <t>04 09 0817401 243</t>
  </si>
  <si>
    <t>04 09 0817402 000</t>
  </si>
  <si>
    <t>Текущий ремонт и содержание объектов муниципальной собственности</t>
  </si>
  <si>
    <t>04 09 0817402 244</t>
  </si>
  <si>
    <t>04 09 0817404 000</t>
  </si>
  <si>
    <t>Строительный контроль за выполнением работ</t>
  </si>
  <si>
    <t>04 09 0817404 243</t>
  </si>
  <si>
    <t>04 09 0817403 000</t>
  </si>
  <si>
    <t>Выполнение работ по разработке ПСД</t>
  </si>
  <si>
    <t>04 09 0817405 000</t>
  </si>
  <si>
    <t>Организация безопасности дорожного движения</t>
  </si>
  <si>
    <t>04 09 0817405 243</t>
  </si>
  <si>
    <t>04 09 0817406 000</t>
  </si>
  <si>
    <t>Прочие мероприятия в области дорожного движения</t>
  </si>
  <si>
    <t>04 09 0817406 244</t>
  </si>
  <si>
    <t xml:space="preserve">05 01 0877416 000 </t>
  </si>
  <si>
    <t xml:space="preserve">05 01 0877416 244 </t>
  </si>
  <si>
    <t>05 01 0877416 810</t>
  </si>
  <si>
    <t>05 01 0827401 243</t>
  </si>
  <si>
    <t>05 02 0837403 243</t>
  </si>
  <si>
    <t>05 02 0717401 423</t>
  </si>
  <si>
    <t>Подпрограмма "Уличное освещение МГП на период 2014-2016 годы"</t>
  </si>
  <si>
    <t>05 03 0840000 000</t>
  </si>
  <si>
    <t>05 03 0847407 244</t>
  </si>
  <si>
    <t>05 03 0847408 244</t>
  </si>
  <si>
    <t>05 03 0850000 244</t>
  </si>
  <si>
    <t>Подпрограмма "Озеленение МГП на период 2014-2016 годы"</t>
  </si>
  <si>
    <t>05 03 0857409 244</t>
  </si>
  <si>
    <t>05 03 0857410 244</t>
  </si>
  <si>
    <t>05 03 0867401 000</t>
  </si>
  <si>
    <t>05 03 0867401 243</t>
  </si>
  <si>
    <t>05 03 0867402 244</t>
  </si>
  <si>
    <t>05 03 0867402 000</t>
  </si>
  <si>
    <t>05 03 0867411 000</t>
  </si>
  <si>
    <t>Содержание мест захоронений в МГП</t>
  </si>
  <si>
    <t>05 03 0867411 244</t>
  </si>
  <si>
    <t>05 03 0867412 000</t>
  </si>
  <si>
    <t>Содержание в чистоте и уборка</t>
  </si>
  <si>
    <t>ремонт уличного освещения в м-не Моздок-1</t>
  </si>
  <si>
    <t>комплекс работ по экспертизе плиты бетонной тротуарной</t>
  </si>
  <si>
    <t>05 03 0867413 000</t>
  </si>
  <si>
    <t>Прочие мероприятия по благоустройству</t>
  </si>
  <si>
    <t>05 03 0867413 243</t>
  </si>
  <si>
    <t>05 03 0867415 000</t>
  </si>
  <si>
    <t>Приобретение и изготовление искусственных ограждений</t>
  </si>
  <si>
    <t>05 03 0867415 244</t>
  </si>
  <si>
    <t>05 03 0867412 244</t>
  </si>
  <si>
    <t>Подпрограмма "Доступная среда в МГП на период 2014-2016 годы"</t>
  </si>
  <si>
    <t>04 09 0817403 243</t>
  </si>
  <si>
    <t>05 02 0837401 243</t>
  </si>
  <si>
    <t>05 02 0837401 000</t>
  </si>
  <si>
    <t>05 02 0717401 000</t>
  </si>
  <si>
    <t>05 02 0837403 000</t>
  </si>
  <si>
    <t>04 09 0817405 244</t>
  </si>
  <si>
    <t>05 03 0847401 243</t>
  </si>
  <si>
    <t>05 03 0867413 244</t>
  </si>
  <si>
    <t>223.04</t>
  </si>
  <si>
    <t>регулирование дорожного движения согл пред ОГИБДД</t>
  </si>
  <si>
    <t>определение прочности плит  бетонных тротуарных</t>
  </si>
  <si>
    <t>ПСД на электроснабжение 48 квартирного жилого дома</t>
  </si>
  <si>
    <t>строительство ВЛ-6кВ с установкой ПКУ-6кВ (48 кв.дом)</t>
  </si>
  <si>
    <t>электроизмерительные работы по электрооборудоваию</t>
  </si>
  <si>
    <t>пересадка голубых елей</t>
  </si>
  <si>
    <t>устройство дождиприемной емкости и грязоотстойник Моздок-1</t>
  </si>
  <si>
    <t>устройство светофорного объекта вокзальная СОШ 108</t>
  </si>
  <si>
    <t>2017 год                 сумма                         тыс. руб.</t>
  </si>
  <si>
    <t>2018 год                 сумма                         тыс. руб.</t>
  </si>
  <si>
    <t>04 09 0812675 244</t>
  </si>
  <si>
    <t>ремонт тротуаров из тротуарной плитки по ул. Комсомольская - ул. Армянска</t>
  </si>
  <si>
    <t>Благоустройство придомовой территории м-н Моздок-1, д. № 31</t>
  </si>
  <si>
    <t xml:space="preserve">05 01 0877416 243 </t>
  </si>
  <si>
    <t>Прокладка газоснабжения 48 квартирного жилого дома</t>
  </si>
  <si>
    <t>05 02 0837001 244</t>
  </si>
  <si>
    <t>226.06</t>
  </si>
  <si>
    <t>ПСД на наружную сеть газопровода для 48 квартирного жилого дома</t>
  </si>
  <si>
    <t>содержание и уход за зелеными насаждениями в МГП в 2014 - 2016 гг.</t>
  </si>
  <si>
    <t>спил и обрезка деревьев на на ул. Коммунальная</t>
  </si>
  <si>
    <t>спил и обрезка деревьев под путепроводом</t>
  </si>
  <si>
    <t>обработка деревьев ядохимикатами</t>
  </si>
  <si>
    <t>1 площадка</t>
  </si>
  <si>
    <t>приобретение и доставка скамеек парковых</t>
  </si>
  <si>
    <t>20 шт</t>
  </si>
  <si>
    <t>устройство металлических ограждений СОШ 7</t>
  </si>
  <si>
    <t>установка металлических урн</t>
  </si>
  <si>
    <t>4шт</t>
  </si>
  <si>
    <t>схема табличек</t>
  </si>
  <si>
    <t>обеспечение мероприятий по софинонсированию дорожной деятельности</t>
  </si>
  <si>
    <t>ПСД на бурение водозаборной скважины</t>
  </si>
  <si>
    <t xml:space="preserve">ПСД наружней сети газопровода водопровода канализации прокладка кабельной линии </t>
  </si>
  <si>
    <t>05 02 0837405 243</t>
  </si>
  <si>
    <t>гидрологическое заключение о возможности размещения водозоборной скважины</t>
  </si>
  <si>
    <t>бурение водозаборной скважины хозяйственно питьевого назначения в р-не З.Космодемьянской -Фабричной</t>
  </si>
  <si>
    <t>выполнение работ по технической инвентаризации</t>
  </si>
  <si>
    <t>устройство водопровода по К.Суанова</t>
  </si>
  <si>
    <t>установка тренажеров</t>
  </si>
  <si>
    <t>Наименование мероприятий</t>
  </si>
  <si>
    <t>ямочный ремонт дороги ул.Пролетарская</t>
  </si>
  <si>
    <t>05 02 0837421 244</t>
  </si>
  <si>
    <t>демонтаж 2-х контейнерных площадок</t>
  </si>
  <si>
    <t>2 шт.</t>
  </si>
  <si>
    <t>04 09 0817417 244 225.03</t>
  </si>
  <si>
    <t>услуги по оценки рыночной стоимости недвижимого имущества</t>
  </si>
  <si>
    <t>Бюджет МГП</t>
  </si>
  <si>
    <t>показатели</t>
  </si>
  <si>
    <t>еденица измерения</t>
  </si>
  <si>
    <t>план на 2014 год.</t>
  </si>
  <si>
    <t>2 объект</t>
  </si>
  <si>
    <t>418,5 м2</t>
  </si>
  <si>
    <t>26 шт</t>
  </si>
  <si>
    <t>73 534,65 м2</t>
  </si>
  <si>
    <t>мех. очистка 11 563,406 м2</t>
  </si>
  <si>
    <t>126 чел.дней</t>
  </si>
  <si>
    <t>35 шт.</t>
  </si>
  <si>
    <t>216 шт.</t>
  </si>
  <si>
    <t xml:space="preserve"> 177,57 га - выкашивание тракторной косилкой</t>
  </si>
  <si>
    <t>1887,2 м2</t>
  </si>
  <si>
    <t>\</t>
  </si>
  <si>
    <t xml:space="preserve">устройство тротуарной дорожки (ул. Пролетарская, </t>
  </si>
  <si>
    <t>114,5 м2</t>
  </si>
  <si>
    <t>434 м</t>
  </si>
  <si>
    <t>75 м</t>
  </si>
  <si>
    <t>27 площадок</t>
  </si>
  <si>
    <t>1объект</t>
  </si>
  <si>
    <t>19 шт</t>
  </si>
  <si>
    <t>устройство сетей водоснобжения водоотведения по ул. Орджоникидзе</t>
  </si>
  <si>
    <t>Устройство объездной дороги вдоль гаражного кооператива</t>
  </si>
  <si>
    <t>отклонение</t>
  </si>
  <si>
    <t>значение предыдущего года</t>
  </si>
  <si>
    <t>отклонение от предыдущего года</t>
  </si>
  <si>
    <t>%</t>
  </si>
  <si>
    <t>план на 2014 год.                     тыс.руб.</t>
  </si>
  <si>
    <t>№ п\п</t>
  </si>
  <si>
    <t>устройство посадочных (площадок) павильонов (ул.вокзальная ДОУ "Забава", . Степная электросети , ул.Юбилейная-9-ти этажка, ул. Грозненская, ул.Полевая,  ул. Октябрская-Фарштадская , Стомотолог</t>
  </si>
  <si>
    <t>устройство автобусных площадок, установка металлических урн (ул. Б.Хмельницкого №8;65;74; ул. Первомайская,106)</t>
  </si>
  <si>
    <t>Источники финансирования</t>
  </si>
  <si>
    <t>№ п/п</t>
  </si>
  <si>
    <t>тротуары - 4265,14м2                  бордюры - 3764,0 м</t>
  </si>
  <si>
    <t>Бюджет РСО-Алания</t>
  </si>
  <si>
    <t>1 заключение</t>
  </si>
  <si>
    <t>1 скважина</t>
  </si>
  <si>
    <t>3 дома</t>
  </si>
  <si>
    <t>7200 шт</t>
  </si>
  <si>
    <t>200 шт</t>
  </si>
  <si>
    <t>43 шт.</t>
  </si>
  <si>
    <t>6 шт</t>
  </si>
  <si>
    <t>9 шт.</t>
  </si>
  <si>
    <t>10 шт</t>
  </si>
  <si>
    <t xml:space="preserve">1 памятник </t>
  </si>
  <si>
    <t>48 квартир</t>
  </si>
  <si>
    <t xml:space="preserve"> газоны - 51 991 тыс.м2,                  твердое покрытие - 65 163 тыс. м2</t>
  </si>
  <si>
    <t>Протяженность         отремонтированных тротуаров</t>
  </si>
  <si>
    <t>отремонтированные бордюры</t>
  </si>
  <si>
    <t>Количество установленных светофорных объектов</t>
  </si>
  <si>
    <t>ПСД  на строительство наружной воздушной электросети и              трансформаторной подстанции</t>
  </si>
  <si>
    <t>Устройство водопровода</t>
  </si>
  <si>
    <t>Посадка деревьев</t>
  </si>
  <si>
    <t>Отлов и сбор павших животных</t>
  </si>
  <si>
    <t>Механизированная уборка в зимний      период</t>
  </si>
  <si>
    <t>Механизированная уборка в весенне-летний период</t>
  </si>
  <si>
    <t>факт за 2014 год.</t>
  </si>
  <si>
    <t>Покос травы</t>
  </si>
  <si>
    <t>Протяженность  отремонтированных тротуаров</t>
  </si>
  <si>
    <t>Наличие ПСД на   капитальный ремонт дорог</t>
  </si>
  <si>
    <t>Количество   установленных  посадочных площадок (остановок)</t>
  </si>
  <si>
    <t>Площадь   отремонтированных  гравийно-песчаных дорог</t>
  </si>
  <si>
    <t>Площадь  отремонтированных  асфальтобетонных  дорог</t>
  </si>
  <si>
    <t>Доля отремонтированных муниципальных  квартир</t>
  </si>
  <si>
    <t>Процент освещенности улиц Моздокского городского поселения</t>
  </si>
  <si>
    <t>Формовочная и санитарная обрезка деревьев по городским улицам, паркам, скверам</t>
  </si>
  <si>
    <t>Организация и  содержание мест   захоронения</t>
  </si>
  <si>
    <t>Ручная уборка   городских территорий (газоны)</t>
  </si>
  <si>
    <t>м2</t>
  </si>
  <si>
    <t>1100 м2</t>
  </si>
  <si>
    <t xml:space="preserve">значение </t>
  </si>
  <si>
    <t>976,89 м2</t>
  </si>
  <si>
    <t>4024,8 м2</t>
  </si>
  <si>
    <t>9 шт</t>
  </si>
  <si>
    <t>5 шт</t>
  </si>
  <si>
    <t>250910 м2</t>
  </si>
  <si>
    <t>8626,5 м2</t>
  </si>
  <si>
    <t>421,8 м2</t>
  </si>
  <si>
    <t>1 стойка, 300 м2 окраска, 200 м2 расчищенной и обрабатываемой поверхности,выкашевание газонов 100 м2</t>
  </si>
  <si>
    <t>70,66 м2</t>
  </si>
  <si>
    <t>13 шт</t>
  </si>
  <si>
    <t>Лимит ассигнований на 2014 год.                    тыс. руб.</t>
  </si>
  <si>
    <t>410 м</t>
  </si>
  <si>
    <t>550 м</t>
  </si>
  <si>
    <t>850 м</t>
  </si>
  <si>
    <t>1500 м3</t>
  </si>
  <si>
    <t>2 шт</t>
  </si>
  <si>
    <t>35 шт</t>
  </si>
  <si>
    <t>Валка деревьев -200 м3; обрезка крон - 240 деревьев;</t>
  </si>
  <si>
    <t>Количество  отремонтированных капитальным ремонтом дорог</t>
  </si>
  <si>
    <t>объект</t>
  </si>
  <si>
    <t xml:space="preserve"> м</t>
  </si>
  <si>
    <t>Наличие ПСД на капитальный ремонт дорог</t>
  </si>
  <si>
    <t>Количество установленных          посадочных площадок (остановок)</t>
  </si>
  <si>
    <t xml:space="preserve">503 м </t>
  </si>
  <si>
    <t xml:space="preserve">504 м </t>
  </si>
  <si>
    <t xml:space="preserve">505 м </t>
  </si>
  <si>
    <t xml:space="preserve">506 м </t>
  </si>
  <si>
    <t>Профинансировано за 2014 год.                 тыс. руб.</t>
  </si>
  <si>
    <t>шт</t>
  </si>
  <si>
    <t xml:space="preserve"> шт.</t>
  </si>
  <si>
    <t>тыс.м2</t>
  </si>
  <si>
    <t>м²</t>
  </si>
  <si>
    <t xml:space="preserve">тыс м2 </t>
  </si>
  <si>
    <t xml:space="preserve"> объект</t>
  </si>
  <si>
    <t xml:space="preserve"> га</t>
  </si>
  <si>
    <t xml:space="preserve"> тыс. м2</t>
  </si>
  <si>
    <t>23 светильника, 1км изол.провода.</t>
  </si>
  <si>
    <t>км</t>
  </si>
  <si>
    <t>Валка аварийных и сухостойных деревьев</t>
  </si>
  <si>
    <t>шт/м3</t>
  </si>
  <si>
    <t>тыс. м2</t>
  </si>
  <si>
    <t>Покос травы на газонах</t>
  </si>
  <si>
    <t xml:space="preserve"> Чел./дней</t>
  </si>
  <si>
    <t>Ручная уборка городских территорий (газоны)</t>
  </si>
  <si>
    <t>Механизированная уборка в зимний период</t>
  </si>
  <si>
    <t>факт за 2014 год.                                                     тыс.руб.</t>
  </si>
  <si>
    <t xml:space="preserve"> чел.дней</t>
  </si>
  <si>
    <t>Динамика</t>
  </si>
  <si>
    <t>Количество отремонтированных капитальным  ремонтом дорог</t>
  </si>
  <si>
    <t xml:space="preserve">ПСД на строительство наружной сети водопровода </t>
  </si>
  <si>
    <t>Отремонтированные бордюры</t>
  </si>
  <si>
    <t>Посадка, уход, содержание клумб и цветников</t>
  </si>
  <si>
    <t>Организация и содержание мест захоронения</t>
  </si>
  <si>
    <t>Мамедова-Гайдар С.В.</t>
  </si>
  <si>
    <t>1600м2\36000</t>
  </si>
  <si>
    <t>ремонт тротуаров по ул. Кирова</t>
  </si>
  <si>
    <t>устройство тротуаров по ул. Соколовского, 21 "Моздокский Дом дружбы"</t>
  </si>
  <si>
    <t>строительный контроль за выполнением работ по кап. ремонту тротуаров из тротуарной плитки (по ул.Кирова от магазина Маленькая страна, в сторону Мини рынка, по ул.Кирова от перекрестка ул.Гуржибекова в строну СОШ № 7 ,ул.Кирова-Грозненская "Дом быта"</t>
  </si>
  <si>
    <t>ремонт светофора ул. Юбилейная- Салганюка</t>
  </si>
  <si>
    <t>субсидии местным бюджетам муниципальных районов РСО-Алания на дорожную деятельность в отношении автомобильных дорог общего пользования местного значения</t>
  </si>
  <si>
    <t>технологическое присоединение электроснабжения в 48 кв. жилом доме</t>
  </si>
  <si>
    <t>техническая инвентаризация, изготовление тех.плана</t>
  </si>
  <si>
    <t>демонтаж контейнерных площадок</t>
  </si>
  <si>
    <t>оборудование остановок общественного пассажирского транспорта, пешеходных и транспортных коммуникаций средствами ориентации(тактильной плиткой, пандусами и др.)</t>
  </si>
  <si>
    <t>Количество отремонтированных капитальным ремонтом дорог</t>
  </si>
  <si>
    <t>Бюджет муниципального образования -Моздокское городское поселение</t>
  </si>
  <si>
    <t>Сепень и результаты выполнения программы (в количественном выражении)</t>
  </si>
  <si>
    <t>Приложение № 2                                                                                                                                                      к отчету о реализации муниципальной  программы                                                                 "Жилищно-коммунальное и городское хозяйство в Моздокском городском поселениии на 2014-2018 годы"                                                                                                                                                   Отчет о целевых индикаторах программы  за 2014 год.</t>
  </si>
  <si>
    <t xml:space="preserve">                                                                                  Приложение №4                                                                                                                                                                                          к отчету о результатах реализации муниципальной программы                                                                                     "Жилищно-коммунальное и городское хозяйство в Моздокском городском поселении                                                       на 2014-2018 годы"                                                                                                                                                                                            Оценка эффективности реализации программы "Жилищно-коммунальное и городское хозяйство в Моздокском городском поселении на 2014-2018 годы"</t>
  </si>
  <si>
    <t xml:space="preserve">Приложение № 1   к отчету о результатах реализации муниципальной программы "Жилищно-коммунальное хозяйство в Моздокском городском поселении на 2014-2018 годы"за 2014год.                                                           Отчет о результатах реализации прогарммы за 2014 год. </t>
  </si>
  <si>
    <r>
      <t>Подпрограмма 2</t>
    </r>
    <r>
      <rPr>
        <sz val="12"/>
        <rFont val="Times New Roman"/>
        <family val="1"/>
      </rPr>
      <t>. «Проведение капитального ремонта муниципальных квартир Моздокского городского поселения на 2014-2018 годы»</t>
    </r>
  </si>
  <si>
    <r>
      <t>Подпрограмма 3</t>
    </r>
    <r>
      <rPr>
        <sz val="12"/>
        <rFont val="Times New Roman"/>
        <family val="1"/>
      </rPr>
      <t>. «Строительство, реконструкция сетей коммунального хозяйства Моздокского городского поселения на 2014-2018 годы»</t>
    </r>
  </si>
  <si>
    <r>
      <t>Подпрограмма 4.</t>
    </r>
    <r>
      <rPr>
        <sz val="12"/>
        <rFont val="Times New Roman"/>
        <family val="1"/>
      </rPr>
      <t xml:space="preserve"> «Уличное освещение Моздокского городского поселения на 2014-2018 годы»</t>
    </r>
  </si>
  <si>
    <r>
      <t>Подпрограмма 5</t>
    </r>
    <r>
      <rPr>
        <sz val="12"/>
        <rFont val="Times New Roman"/>
        <family val="1"/>
      </rPr>
      <t>. «Озеленение Моздокского городского поселения на 2014-2018 годы»</t>
    </r>
  </si>
  <si>
    <r>
      <t>Подпрограмма 6</t>
    </r>
    <r>
      <rPr>
        <sz val="12"/>
        <rFont val="Times New Roman"/>
        <family val="1"/>
      </rPr>
      <t>. «Благоустройство территории города и содержание мест захоронения      Моздокского городского поселения на 2014-2018 годы»</t>
    </r>
  </si>
  <si>
    <r>
      <t>Подпрограмма 1</t>
    </r>
    <r>
      <rPr>
        <sz val="12"/>
        <rFont val="Times New Roman"/>
        <family val="1"/>
      </rPr>
      <t xml:space="preserve"> «Реконструкция, содержание и ремонт улично-дорожной сети Моздокского городского поселения на 2014-2018 годы»</t>
    </r>
  </si>
  <si>
    <t>Доля  отремонтированных муниципальных квартир</t>
  </si>
  <si>
    <t>Процент освещенности улиц Моздокского  городского поселения</t>
  </si>
  <si>
    <t xml:space="preserve">Приложение № 3   к отчету о результатах реализации муниципальной программы                                                                 "Жилищно-коммунальное и городское хозяйство в Моздокском городском поселении на 2014-2018 годы"                                                                                                                                                                                              Оценка результатов реализации программы за  2014 год  </t>
  </si>
  <si>
    <r>
      <t xml:space="preserve">      </t>
    </r>
    <r>
      <rPr>
        <b/>
        <sz val="12"/>
        <rFont val="Times New Roman"/>
        <family val="1"/>
      </rPr>
      <t xml:space="preserve">   -\+</t>
    </r>
  </si>
  <si>
    <t>Ручная уборка городских территорий</t>
  </si>
  <si>
    <t>ПСД на строительство наружной сети водопровода</t>
  </si>
  <si>
    <t>ПСД на строительство наружной воздушной электросети и трансформаторной подстанции</t>
  </si>
  <si>
    <t xml:space="preserve">Протяженность  отремонтированных тротуаров </t>
  </si>
  <si>
    <t>Протяженность   отремонтированных бордюры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</si>
</sst>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00_р_._-;\-* #,##0.000_р_._-;_-* &quot;-&quot;??_р_._-;_-@_-"/>
    <numFmt numFmtId="171" formatCode="_-* #,##0.000_р_._-;\-* #,##0.000_р_._-;_-* &quot;-&quot;???_р_._-;_-@_-"/>
    <numFmt numFmtId="172" formatCode="#,##0.0000"/>
    <numFmt numFmtId="173" formatCode="#,##0.00000"/>
    <numFmt numFmtId="174" formatCode="#,##0.000000"/>
    <numFmt numFmtId="175" formatCode="#,##0.0000000"/>
    <numFmt numFmtId="176" formatCode="#,##0.0"/>
    <numFmt numFmtId="177" formatCode="#,##0.000&quot;р.&quot;"/>
    <numFmt numFmtId="178" formatCode="000000"/>
    <numFmt numFmtId="179" formatCode="0.0000"/>
    <numFmt numFmtId="180" formatCode="0.0"/>
  </numFmts>
  <fonts count="72"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Arial Cyr"/>
      <family val="0"/>
    </font>
    <font>
      <sz val="12"/>
      <name val="Arial Cyr"/>
      <family val="0"/>
    </font>
    <font>
      <u val="single"/>
      <sz val="12"/>
      <name val="Times New Roman"/>
      <family val="1"/>
    </font>
    <font>
      <b/>
      <sz val="12"/>
      <name val="Arial"/>
      <family val="2"/>
    </font>
    <font>
      <b/>
      <i/>
      <sz val="12"/>
      <name val="Arial Cyr"/>
      <family val="0"/>
    </font>
    <font>
      <sz val="12"/>
      <color indexed="8"/>
      <name val="Arial Cyr"/>
      <family val="0"/>
    </font>
    <font>
      <sz val="14"/>
      <name val="Arial Cyr"/>
      <family val="0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2060"/>
      <name val="Arial Cyr"/>
      <family val="0"/>
    </font>
    <font>
      <sz val="11"/>
      <color rgb="FF00206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165" fontId="2" fillId="0" borderId="10" xfId="0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right" vertical="center"/>
    </xf>
    <xf numFmtId="165" fontId="0" fillId="0" borderId="0" xfId="0" applyNumberFormat="1" applyFill="1" applyAlignment="1">
      <alignment horizontal="right"/>
    </xf>
    <xf numFmtId="171" fontId="0" fillId="0" borderId="0" xfId="0" applyNumberForma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right" vertical="center"/>
    </xf>
    <xf numFmtId="170" fontId="0" fillId="0" borderId="0" xfId="60" applyNumberFormat="1" applyFont="1" applyFill="1" applyAlignment="1">
      <alignment horizontal="right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165" fontId="0" fillId="32" borderId="10" xfId="0" applyNumberFormat="1" applyFont="1" applyFill="1" applyBorder="1" applyAlignment="1">
      <alignment horizontal="right" vertical="center"/>
    </xf>
    <xf numFmtId="165" fontId="0" fillId="33" borderId="10" xfId="0" applyNumberFormat="1" applyFont="1" applyFill="1" applyBorder="1" applyAlignment="1">
      <alignment horizontal="right" vertical="center"/>
    </xf>
    <xf numFmtId="165" fontId="0" fillId="34" borderId="10" xfId="0" applyNumberFormat="1" applyFill="1" applyBorder="1" applyAlignment="1">
      <alignment horizontal="right" vertical="center"/>
    </xf>
    <xf numFmtId="165" fontId="7" fillId="32" borderId="10" xfId="0" applyNumberFormat="1" applyFont="1" applyFill="1" applyBorder="1" applyAlignment="1">
      <alignment horizontal="right" vertical="center"/>
    </xf>
    <xf numFmtId="165" fontId="7" fillId="33" borderId="10" xfId="0" applyNumberFormat="1" applyFont="1" applyFill="1" applyBorder="1" applyAlignment="1">
      <alignment horizontal="right" vertical="center"/>
    </xf>
    <xf numFmtId="165" fontId="0" fillId="35" borderId="10" xfId="0" applyNumberFormat="1" applyFont="1" applyFill="1" applyBorder="1" applyAlignment="1">
      <alignment horizontal="right" vertical="center"/>
    </xf>
    <xf numFmtId="165" fontId="0" fillId="33" borderId="10" xfId="0" applyNumberFormat="1" applyFill="1" applyBorder="1" applyAlignment="1">
      <alignment horizontal="right" vertical="center"/>
    </xf>
    <xf numFmtId="165" fontId="0" fillId="34" borderId="10" xfId="0" applyNumberFormat="1" applyFont="1" applyFill="1" applyBorder="1" applyAlignment="1">
      <alignment horizontal="right" vertical="center"/>
    </xf>
    <xf numFmtId="165" fontId="7" fillId="34" borderId="10" xfId="0" applyNumberFormat="1" applyFont="1" applyFill="1" applyBorder="1" applyAlignment="1">
      <alignment horizontal="right" vertical="center"/>
    </xf>
    <xf numFmtId="165" fontId="0" fillId="32" borderId="11" xfId="0" applyNumberFormat="1" applyFont="1" applyFill="1" applyBorder="1" applyAlignment="1">
      <alignment horizontal="right" vertical="center"/>
    </xf>
    <xf numFmtId="165" fontId="0" fillId="32" borderId="10" xfId="0" applyNumberFormat="1" applyFill="1" applyBorder="1" applyAlignment="1">
      <alignment horizontal="right" vertical="center"/>
    </xf>
    <xf numFmtId="165" fontId="0" fillId="32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8" fillId="32" borderId="13" xfId="0" applyFont="1" applyFill="1" applyBorder="1" applyAlignment="1">
      <alignment wrapText="1"/>
    </xf>
    <xf numFmtId="0" fontId="68" fillId="32" borderId="14" xfId="0" applyFont="1" applyFill="1" applyBorder="1" applyAlignment="1">
      <alignment wrapText="1"/>
    </xf>
    <xf numFmtId="0" fontId="2" fillId="0" borderId="15" xfId="0" applyNumberFormat="1" applyFon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65" fontId="7" fillId="0" borderId="15" xfId="0" applyNumberFormat="1" applyFont="1" applyFill="1" applyBorder="1" applyAlignment="1">
      <alignment horizontal="right" vertical="center"/>
    </xf>
    <xf numFmtId="165" fontId="0" fillId="0" borderId="15" xfId="0" applyNumberFormat="1" applyFont="1" applyFill="1" applyBorder="1" applyAlignment="1">
      <alignment horizontal="right" vertical="center"/>
    </xf>
    <xf numFmtId="165" fontId="0" fillId="32" borderId="15" xfId="0" applyNumberFormat="1" applyFont="1" applyFill="1" applyBorder="1" applyAlignment="1">
      <alignment horizontal="right" vertical="center"/>
    </xf>
    <xf numFmtId="165" fontId="0" fillId="32" borderId="15" xfId="0" applyNumberFormat="1" applyFill="1" applyBorder="1" applyAlignment="1">
      <alignment horizontal="right" vertical="center"/>
    </xf>
    <xf numFmtId="165" fontId="0" fillId="0" borderId="15" xfId="0" applyNumberFormat="1" applyFont="1" applyFill="1" applyBorder="1" applyAlignment="1">
      <alignment horizontal="right" vertical="center"/>
    </xf>
    <xf numFmtId="165" fontId="3" fillId="32" borderId="15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right" wrapText="1"/>
    </xf>
    <xf numFmtId="0" fontId="11" fillId="0" borderId="20" xfId="0" applyFont="1" applyFill="1" applyBorder="1" applyAlignment="1">
      <alignment horizontal="right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68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165" fontId="12" fillId="0" borderId="0" xfId="0" applyNumberFormat="1" applyFont="1" applyFill="1" applyAlignment="1">
      <alignment/>
    </xf>
    <xf numFmtId="165" fontId="12" fillId="0" borderId="11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165" fontId="14" fillId="0" borderId="1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9" fontId="12" fillId="0" borderId="15" xfId="0" applyNumberFormat="1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165" fontId="12" fillId="0" borderId="17" xfId="0" applyNumberFormat="1" applyFont="1" applyFill="1" applyBorder="1" applyAlignment="1">
      <alignment vertical="center"/>
    </xf>
    <xf numFmtId="165" fontId="12" fillId="0" borderId="15" xfId="0" applyNumberFormat="1" applyFont="1" applyFill="1" applyBorder="1" applyAlignment="1">
      <alignment vertical="center"/>
    </xf>
    <xf numFmtId="165" fontId="69" fillId="0" borderId="10" xfId="0" applyNumberFormat="1" applyFont="1" applyFill="1" applyBorder="1" applyAlignment="1">
      <alignment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165" fontId="15" fillId="0" borderId="17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165" fontId="15" fillId="0" borderId="16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165" fontId="41" fillId="0" borderId="10" xfId="0" applyNumberFormat="1" applyFont="1" applyFill="1" applyBorder="1" applyAlignment="1">
      <alignment vertical="center"/>
    </xf>
    <xf numFmtId="4" fontId="41" fillId="0" borderId="1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vertical="center" wrapText="1"/>
    </xf>
    <xf numFmtId="165" fontId="44" fillId="0" borderId="16" xfId="0" applyNumberFormat="1" applyFont="1" applyFill="1" applyBorder="1" applyAlignment="1">
      <alignment vertical="center"/>
    </xf>
    <xf numFmtId="165" fontId="4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165" fontId="45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164" fontId="12" fillId="0" borderId="21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165" fontId="70" fillId="0" borderId="10" xfId="0" applyNumberFormat="1" applyFont="1" applyFill="1" applyBorder="1" applyAlignment="1">
      <alignment horizontal="right" vertical="center"/>
    </xf>
    <xf numFmtId="176" fontId="70" fillId="0" borderId="10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left" vertical="center" wrapText="1"/>
    </xf>
    <xf numFmtId="164" fontId="19" fillId="0" borderId="12" xfId="0" applyNumberFormat="1" applyFont="1" applyFill="1" applyBorder="1" applyAlignment="1">
      <alignment horizontal="left" vertical="center" wrapText="1"/>
    </xf>
    <xf numFmtId="164" fontId="19" fillId="0" borderId="19" xfId="0" applyNumberFormat="1" applyFont="1" applyFill="1" applyBorder="1" applyAlignment="1">
      <alignment horizontal="left" vertical="center" wrapText="1"/>
    </xf>
    <xf numFmtId="164" fontId="19" fillId="0" borderId="15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left" wrapText="1"/>
    </xf>
    <xf numFmtId="0" fontId="71" fillId="0" borderId="22" xfId="0" applyFont="1" applyFill="1" applyBorder="1" applyAlignment="1">
      <alignment horizontal="left" wrapText="1"/>
    </xf>
    <xf numFmtId="0" fontId="71" fillId="0" borderId="23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center" vertical="center"/>
    </xf>
    <xf numFmtId="0" fontId="71" fillId="32" borderId="13" xfId="0" applyFont="1" applyFill="1" applyBorder="1" applyAlignment="1">
      <alignment wrapText="1"/>
    </xf>
    <xf numFmtId="0" fontId="20" fillId="0" borderId="16" xfId="0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71" fillId="32" borderId="14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40"/>
  <sheetViews>
    <sheetView zoomScaleSheetLayoutView="100" zoomScalePageLayoutView="0" workbookViewId="0" topLeftCell="D131">
      <selection activeCell="J90" sqref="J90"/>
    </sheetView>
  </sheetViews>
  <sheetFormatPr defaultColWidth="9.00390625" defaultRowHeight="12.75"/>
  <cols>
    <col min="1" max="1" width="23.125" style="29" hidden="1" customWidth="1"/>
    <col min="2" max="2" width="9.375" style="29" hidden="1" customWidth="1"/>
    <col min="3" max="3" width="8.375" style="29" customWidth="1"/>
    <col min="4" max="4" width="20.375" style="3" customWidth="1"/>
    <col min="5" max="5" width="14.375" style="9" customWidth="1"/>
    <col min="6" max="6" width="14.875" style="9" customWidth="1"/>
    <col min="7" max="7" width="22.25390625" style="5" customWidth="1"/>
    <col min="8" max="8" width="29.875" style="5" customWidth="1"/>
    <col min="9" max="9" width="32.875" style="14" customWidth="1"/>
    <col min="10" max="10" width="36.25390625" style="14" customWidth="1"/>
    <col min="11" max="11" width="0.12890625" style="14" customWidth="1"/>
    <col min="12" max="12" width="14.00390625" style="14" hidden="1" customWidth="1"/>
    <col min="13" max="13" width="14.625" style="14" hidden="1" customWidth="1"/>
    <col min="14" max="14" width="9.125" style="59" customWidth="1"/>
    <col min="15" max="15" width="13.00390625" style="59" customWidth="1"/>
    <col min="16" max="16384" width="9.125" style="1" customWidth="1"/>
  </cols>
  <sheetData>
    <row r="1" spans="1:13" ht="2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8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72.75" customHeight="1">
      <c r="A3" s="97" t="s">
        <v>351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37.25" customHeight="1">
      <c r="A4" s="25" t="s">
        <v>14</v>
      </c>
      <c r="B4" s="30" t="s">
        <v>15</v>
      </c>
      <c r="C4" s="77" t="s">
        <v>243</v>
      </c>
      <c r="D4" s="99" t="s">
        <v>203</v>
      </c>
      <c r="E4" s="100"/>
      <c r="F4" s="101"/>
      <c r="G4" s="78" t="s">
        <v>348</v>
      </c>
      <c r="H4" s="78" t="s">
        <v>242</v>
      </c>
      <c r="I4" s="78" t="s">
        <v>292</v>
      </c>
      <c r="J4" s="78" t="s">
        <v>309</v>
      </c>
      <c r="K4" s="4" t="s">
        <v>75</v>
      </c>
      <c r="L4" s="4" t="s">
        <v>173</v>
      </c>
      <c r="M4" s="4" t="s">
        <v>174</v>
      </c>
    </row>
    <row r="5" spans="1:96" s="34" customFormat="1" ht="41.25" customHeight="1">
      <c r="A5" s="27" t="s">
        <v>107</v>
      </c>
      <c r="B5" s="27"/>
      <c r="C5" s="50"/>
      <c r="D5" s="102" t="s">
        <v>106</v>
      </c>
      <c r="E5" s="103"/>
      <c r="F5" s="104"/>
      <c r="G5" s="8"/>
      <c r="H5" s="79" t="s">
        <v>347</v>
      </c>
      <c r="I5" s="82">
        <f>SUM(I6:I15)</f>
        <v>12598.699999999999</v>
      </c>
      <c r="J5" s="82">
        <f>SUM(J6:J15)</f>
        <v>10870.19821</v>
      </c>
      <c r="K5" s="17">
        <f>SUM(K6:K15)</f>
        <v>10157.3</v>
      </c>
      <c r="L5" s="17">
        <f>SUM(L6:L15)</f>
        <v>7000</v>
      </c>
      <c r="M5" s="17">
        <f>SUM(M6:M15)</f>
        <v>0</v>
      </c>
      <c r="N5" s="59"/>
      <c r="O5" s="59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s="34" customFormat="1" ht="26.25" customHeight="1">
      <c r="A6" s="27" t="s">
        <v>108</v>
      </c>
      <c r="B6" s="27" t="s">
        <v>29</v>
      </c>
      <c r="C6" s="7">
        <v>1</v>
      </c>
      <c r="D6" s="92" t="s">
        <v>83</v>
      </c>
      <c r="E6" s="93"/>
      <c r="F6" s="94"/>
      <c r="G6" s="15" t="s">
        <v>82</v>
      </c>
      <c r="H6" s="79" t="s">
        <v>347</v>
      </c>
      <c r="I6" s="83">
        <v>1621.6</v>
      </c>
      <c r="J6" s="83">
        <v>0</v>
      </c>
      <c r="K6" s="23">
        <v>6157.3</v>
      </c>
      <c r="L6" s="23">
        <v>7000</v>
      </c>
      <c r="M6" s="23">
        <v>0</v>
      </c>
      <c r="N6" s="59"/>
      <c r="O6" s="59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s="34" customFormat="1" ht="38.25" customHeight="1">
      <c r="A7" s="27" t="s">
        <v>108</v>
      </c>
      <c r="B7" s="27" t="s">
        <v>29</v>
      </c>
      <c r="C7" s="7">
        <v>2</v>
      </c>
      <c r="D7" s="91" t="s">
        <v>337</v>
      </c>
      <c r="E7" s="91"/>
      <c r="F7" s="91"/>
      <c r="G7" s="15" t="s">
        <v>244</v>
      </c>
      <c r="H7" s="79" t="s">
        <v>347</v>
      </c>
      <c r="I7" s="83">
        <v>8018.3</v>
      </c>
      <c r="J7" s="83">
        <v>8017.5998</v>
      </c>
      <c r="K7" s="16">
        <v>2000</v>
      </c>
      <c r="L7" s="16">
        <v>0</v>
      </c>
      <c r="M7" s="16">
        <v>0</v>
      </c>
      <c r="N7" s="59"/>
      <c r="O7" s="5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13" ht="38.25" customHeight="1">
      <c r="A8" s="27" t="s">
        <v>108</v>
      </c>
      <c r="B8" s="27" t="s">
        <v>29</v>
      </c>
      <c r="C8" s="7">
        <v>3</v>
      </c>
      <c r="D8" s="92" t="s">
        <v>176</v>
      </c>
      <c r="E8" s="93"/>
      <c r="F8" s="94"/>
      <c r="G8" s="8" t="s">
        <v>215</v>
      </c>
      <c r="H8" s="79" t="s">
        <v>347</v>
      </c>
      <c r="I8" s="83">
        <v>817.7</v>
      </c>
      <c r="J8" s="83">
        <v>813.5916</v>
      </c>
      <c r="K8" s="36">
        <v>0</v>
      </c>
      <c r="L8" s="36">
        <v>0</v>
      </c>
      <c r="M8" s="36">
        <v>0</v>
      </c>
    </row>
    <row r="9" spans="1:13" ht="24" customHeight="1">
      <c r="A9" s="27" t="s">
        <v>108</v>
      </c>
      <c r="B9" s="27" t="s">
        <v>29</v>
      </c>
      <c r="C9" s="7">
        <v>4</v>
      </c>
      <c r="D9" s="92" t="s">
        <v>96</v>
      </c>
      <c r="E9" s="93"/>
      <c r="F9" s="94"/>
      <c r="G9" s="8" t="s">
        <v>82</v>
      </c>
      <c r="H9" s="79" t="s">
        <v>347</v>
      </c>
      <c r="I9" s="83">
        <v>99.7</v>
      </c>
      <c r="J9" s="83">
        <v>99.63081</v>
      </c>
      <c r="K9" s="36">
        <v>0</v>
      </c>
      <c r="L9" s="36">
        <v>0</v>
      </c>
      <c r="M9" s="36">
        <v>0</v>
      </c>
    </row>
    <row r="10" spans="1:13" ht="25.5" customHeight="1">
      <c r="A10" s="27" t="s">
        <v>108</v>
      </c>
      <c r="B10" s="27" t="s">
        <v>35</v>
      </c>
      <c r="C10" s="7">
        <v>5</v>
      </c>
      <c r="D10" s="92" t="s">
        <v>225</v>
      </c>
      <c r="E10" s="93"/>
      <c r="F10" s="94"/>
      <c r="G10" s="8" t="s">
        <v>226</v>
      </c>
      <c r="H10" s="79" t="s">
        <v>347</v>
      </c>
      <c r="I10" s="83">
        <v>207.2</v>
      </c>
      <c r="J10" s="83">
        <v>207.2</v>
      </c>
      <c r="K10" s="16">
        <v>2000</v>
      </c>
      <c r="L10" s="16">
        <v>0</v>
      </c>
      <c r="M10" s="16">
        <v>0</v>
      </c>
    </row>
    <row r="11" spans="1:13" ht="35.25" customHeight="1">
      <c r="A11" s="27" t="s">
        <v>108</v>
      </c>
      <c r="B11" s="27" t="s">
        <v>35</v>
      </c>
      <c r="C11" s="7">
        <v>6</v>
      </c>
      <c r="D11" s="92" t="s">
        <v>338</v>
      </c>
      <c r="E11" s="93"/>
      <c r="F11" s="94"/>
      <c r="G11" s="8" t="s">
        <v>85</v>
      </c>
      <c r="H11" s="79" t="s">
        <v>347</v>
      </c>
      <c r="I11" s="83">
        <v>55.8</v>
      </c>
      <c r="J11" s="83">
        <v>55.8</v>
      </c>
      <c r="K11" s="16">
        <v>0</v>
      </c>
      <c r="L11" s="16">
        <v>0</v>
      </c>
      <c r="M11" s="16">
        <v>0</v>
      </c>
    </row>
    <row r="12" spans="1:13" ht="35.25" customHeight="1">
      <c r="A12" s="27" t="s">
        <v>108</v>
      </c>
      <c r="B12" s="27" t="s">
        <v>35</v>
      </c>
      <c r="C12" s="7">
        <v>7</v>
      </c>
      <c r="D12" s="92" t="s">
        <v>177</v>
      </c>
      <c r="E12" s="93"/>
      <c r="F12" s="94"/>
      <c r="G12" s="15" t="s">
        <v>282</v>
      </c>
      <c r="H12" s="79" t="s">
        <v>347</v>
      </c>
      <c r="I12" s="83">
        <v>444.8</v>
      </c>
      <c r="J12" s="83">
        <v>444.793</v>
      </c>
      <c r="K12" s="35">
        <v>0</v>
      </c>
      <c r="L12" s="35">
        <v>0</v>
      </c>
      <c r="M12" s="35">
        <v>0</v>
      </c>
    </row>
    <row r="13" spans="1:13" ht="35.25" customHeight="1">
      <c r="A13" s="27" t="s">
        <v>108</v>
      </c>
      <c r="B13" s="27" t="s">
        <v>35</v>
      </c>
      <c r="C13" s="7">
        <v>8</v>
      </c>
      <c r="D13" s="92" t="s">
        <v>233</v>
      </c>
      <c r="E13" s="93"/>
      <c r="F13" s="94"/>
      <c r="G13" s="15" t="s">
        <v>283</v>
      </c>
      <c r="H13" s="79" t="s">
        <v>347</v>
      </c>
      <c r="I13" s="83">
        <v>448.3</v>
      </c>
      <c r="J13" s="83">
        <v>448.28</v>
      </c>
      <c r="K13" s="36"/>
      <c r="L13" s="36"/>
      <c r="M13" s="36"/>
    </row>
    <row r="14" spans="1:13" ht="79.5" customHeight="1">
      <c r="A14" s="27" t="s">
        <v>108</v>
      </c>
      <c r="B14" s="27" t="s">
        <v>42</v>
      </c>
      <c r="C14" s="7">
        <v>9</v>
      </c>
      <c r="D14" s="92" t="s">
        <v>240</v>
      </c>
      <c r="E14" s="93"/>
      <c r="F14" s="94"/>
      <c r="G14" s="15" t="s">
        <v>284</v>
      </c>
      <c r="H14" s="79" t="s">
        <v>347</v>
      </c>
      <c r="I14" s="83">
        <v>499.9</v>
      </c>
      <c r="J14" s="83">
        <v>398</v>
      </c>
      <c r="K14" s="16">
        <v>0</v>
      </c>
      <c r="L14" s="16">
        <v>0</v>
      </c>
      <c r="M14" s="16">
        <v>0</v>
      </c>
    </row>
    <row r="15" spans="1:13" ht="44.25" customHeight="1">
      <c r="A15" s="27" t="s">
        <v>108</v>
      </c>
      <c r="B15" s="27" t="s">
        <v>42</v>
      </c>
      <c r="C15" s="7">
        <v>10</v>
      </c>
      <c r="D15" s="91" t="s">
        <v>241</v>
      </c>
      <c r="E15" s="91"/>
      <c r="F15" s="91"/>
      <c r="G15" s="15" t="s">
        <v>285</v>
      </c>
      <c r="H15" s="79" t="s">
        <v>347</v>
      </c>
      <c r="I15" s="83">
        <v>385.4</v>
      </c>
      <c r="J15" s="83">
        <v>385.303</v>
      </c>
      <c r="K15" s="36">
        <v>0</v>
      </c>
      <c r="L15" s="36">
        <v>0</v>
      </c>
      <c r="M15" s="36">
        <v>0</v>
      </c>
    </row>
    <row r="16" spans="1:13" ht="36.75" customHeight="1">
      <c r="A16" s="27" t="s">
        <v>109</v>
      </c>
      <c r="B16" s="27"/>
      <c r="C16" s="50"/>
      <c r="D16" s="102" t="s">
        <v>110</v>
      </c>
      <c r="E16" s="103"/>
      <c r="F16" s="104"/>
      <c r="G16" s="8"/>
      <c r="H16" s="79" t="s">
        <v>347</v>
      </c>
      <c r="I16" s="82">
        <f>SUM(I17:I23)</f>
        <v>8618.6</v>
      </c>
      <c r="J16" s="82">
        <f>SUM(J17:J23)</f>
        <v>8142.897099999999</v>
      </c>
      <c r="K16" s="17">
        <f>SUM(K17:K23)</f>
        <v>14157.1</v>
      </c>
      <c r="L16" s="17">
        <f>SUM(L17:L23)</f>
        <v>10220</v>
      </c>
      <c r="M16" s="17">
        <f>SUM(M17:M23)</f>
        <v>10542</v>
      </c>
    </row>
    <row r="17" spans="1:13" ht="29.25" customHeight="1">
      <c r="A17" s="27" t="s">
        <v>111</v>
      </c>
      <c r="B17" s="27" t="s">
        <v>33</v>
      </c>
      <c r="C17" s="7">
        <v>11</v>
      </c>
      <c r="D17" s="105" t="s">
        <v>6</v>
      </c>
      <c r="E17" s="105"/>
      <c r="F17" s="105"/>
      <c r="G17" s="15" t="s">
        <v>286</v>
      </c>
      <c r="H17" s="79" t="s">
        <v>347</v>
      </c>
      <c r="I17" s="83">
        <v>1216.6</v>
      </c>
      <c r="J17" s="83">
        <v>1216.499</v>
      </c>
      <c r="K17" s="16">
        <v>1900</v>
      </c>
      <c r="L17" s="16">
        <v>2000</v>
      </c>
      <c r="M17" s="16">
        <v>2100</v>
      </c>
    </row>
    <row r="18" spans="1:13" ht="27.75" customHeight="1">
      <c r="A18" s="27" t="s">
        <v>111</v>
      </c>
      <c r="B18" s="27" t="s">
        <v>33</v>
      </c>
      <c r="C18" s="7">
        <v>12</v>
      </c>
      <c r="D18" s="105" t="s">
        <v>7</v>
      </c>
      <c r="E18" s="105"/>
      <c r="F18" s="105"/>
      <c r="G18" s="15" t="s">
        <v>287</v>
      </c>
      <c r="H18" s="79" t="s">
        <v>347</v>
      </c>
      <c r="I18" s="83">
        <v>5633</v>
      </c>
      <c r="J18" s="83">
        <v>5177.9</v>
      </c>
      <c r="K18" s="36">
        <v>7403</v>
      </c>
      <c r="L18" s="36">
        <v>7320</v>
      </c>
      <c r="M18" s="36">
        <v>7500</v>
      </c>
    </row>
    <row r="19" spans="1:13" ht="28.5" customHeight="1">
      <c r="A19" s="27" t="s">
        <v>111</v>
      </c>
      <c r="B19" s="27" t="s">
        <v>33</v>
      </c>
      <c r="C19" s="7">
        <v>13</v>
      </c>
      <c r="D19" s="92" t="s">
        <v>60</v>
      </c>
      <c r="E19" s="93"/>
      <c r="F19" s="94"/>
      <c r="G19" s="15" t="s">
        <v>288</v>
      </c>
      <c r="H19" s="79" t="s">
        <v>347</v>
      </c>
      <c r="I19" s="84">
        <v>449.8</v>
      </c>
      <c r="J19" s="83">
        <v>442.668</v>
      </c>
      <c r="K19" s="36">
        <v>0</v>
      </c>
      <c r="L19" s="36">
        <v>0</v>
      </c>
      <c r="M19" s="36">
        <v>0</v>
      </c>
    </row>
    <row r="20" spans="1:13" ht="28.5" customHeight="1">
      <c r="A20" s="27" t="s">
        <v>111</v>
      </c>
      <c r="B20" s="27" t="s">
        <v>33</v>
      </c>
      <c r="C20" s="7">
        <v>14</v>
      </c>
      <c r="D20" s="92" t="s">
        <v>61</v>
      </c>
      <c r="E20" s="93"/>
      <c r="F20" s="94"/>
      <c r="G20" s="8" t="s">
        <v>62</v>
      </c>
      <c r="H20" s="79" t="s">
        <v>347</v>
      </c>
      <c r="I20" s="83">
        <v>488.3</v>
      </c>
      <c r="J20" s="83">
        <v>478.0721</v>
      </c>
      <c r="K20" s="36">
        <v>0</v>
      </c>
      <c r="L20" s="36">
        <v>0</v>
      </c>
      <c r="M20" s="36">
        <v>0</v>
      </c>
    </row>
    <row r="21" spans="1:13" ht="64.5" customHeight="1">
      <c r="A21" s="27" t="s">
        <v>111</v>
      </c>
      <c r="B21" s="27" t="s">
        <v>33</v>
      </c>
      <c r="C21" s="7">
        <v>15</v>
      </c>
      <c r="D21" s="105" t="s">
        <v>9</v>
      </c>
      <c r="E21" s="105"/>
      <c r="F21" s="105"/>
      <c r="G21" s="15" t="s">
        <v>289</v>
      </c>
      <c r="H21" s="79" t="s">
        <v>347</v>
      </c>
      <c r="I21" s="83">
        <v>490</v>
      </c>
      <c r="J21" s="83">
        <v>489.947</v>
      </c>
      <c r="K21" s="36">
        <v>4522.7</v>
      </c>
      <c r="L21" s="36">
        <v>550</v>
      </c>
      <c r="M21" s="36">
        <v>577</v>
      </c>
    </row>
    <row r="22" spans="1:13" ht="29.25" customHeight="1">
      <c r="A22" s="27" t="s">
        <v>111</v>
      </c>
      <c r="B22" s="27" t="s">
        <v>33</v>
      </c>
      <c r="C22" s="7">
        <v>16</v>
      </c>
      <c r="D22" s="106" t="s">
        <v>204</v>
      </c>
      <c r="E22" s="107"/>
      <c r="F22" s="108"/>
      <c r="G22" s="15" t="s">
        <v>290</v>
      </c>
      <c r="H22" s="79" t="s">
        <v>347</v>
      </c>
      <c r="I22" s="83">
        <v>40.9</v>
      </c>
      <c r="J22" s="83">
        <v>40.811</v>
      </c>
      <c r="K22" s="36"/>
      <c r="L22" s="36"/>
      <c r="M22" s="36"/>
    </row>
    <row r="23" spans="1:13" ht="26.25" customHeight="1">
      <c r="A23" s="27" t="s">
        <v>111</v>
      </c>
      <c r="B23" s="27" t="s">
        <v>34</v>
      </c>
      <c r="C23" s="7">
        <v>17</v>
      </c>
      <c r="D23" s="106" t="s">
        <v>24</v>
      </c>
      <c r="E23" s="107"/>
      <c r="F23" s="108"/>
      <c r="G23" s="22" t="s">
        <v>64</v>
      </c>
      <c r="H23" s="79" t="s">
        <v>347</v>
      </c>
      <c r="I23" s="84">
        <v>300</v>
      </c>
      <c r="J23" s="83">
        <v>297</v>
      </c>
      <c r="K23" s="36">
        <v>331.4</v>
      </c>
      <c r="L23" s="36">
        <v>350</v>
      </c>
      <c r="M23" s="36">
        <v>365</v>
      </c>
    </row>
    <row r="24" spans="1:13" ht="24.75" customHeight="1">
      <c r="A24" s="27" t="s">
        <v>112</v>
      </c>
      <c r="B24" s="27"/>
      <c r="C24" s="50"/>
      <c r="D24" s="102" t="s">
        <v>113</v>
      </c>
      <c r="E24" s="103"/>
      <c r="F24" s="104"/>
      <c r="G24" s="8"/>
      <c r="H24" s="79" t="s">
        <v>347</v>
      </c>
      <c r="I24" s="82">
        <f>SUM(I25:I27)</f>
        <v>241.8</v>
      </c>
      <c r="J24" s="82">
        <f>SUM(J25:J27)</f>
        <v>0</v>
      </c>
      <c r="K24" s="43">
        <f>SUM(K25:K27)</f>
        <v>240.9</v>
      </c>
      <c r="L24" s="43">
        <f>SUM(L25:L27)</f>
        <v>0</v>
      </c>
      <c r="M24" s="43">
        <f>SUM(M25:M27)</f>
        <v>0</v>
      </c>
    </row>
    <row r="25" spans="1:13" ht="42.75" customHeight="1">
      <c r="A25" s="27" t="s">
        <v>114</v>
      </c>
      <c r="B25" s="27" t="s">
        <v>49</v>
      </c>
      <c r="C25" s="7">
        <v>18</v>
      </c>
      <c r="D25" s="109" t="s">
        <v>84</v>
      </c>
      <c r="E25" s="91"/>
      <c r="F25" s="91"/>
      <c r="G25" s="15" t="s">
        <v>82</v>
      </c>
      <c r="H25" s="79" t="s">
        <v>347</v>
      </c>
      <c r="I25" s="83">
        <v>128</v>
      </c>
      <c r="J25" s="83">
        <v>0</v>
      </c>
      <c r="K25" s="37">
        <v>68</v>
      </c>
      <c r="L25" s="37">
        <v>0</v>
      </c>
      <c r="M25" s="37">
        <v>0</v>
      </c>
    </row>
    <row r="26" spans="1:13" ht="97.5" customHeight="1">
      <c r="A26" s="27" t="s">
        <v>114</v>
      </c>
      <c r="B26" s="27" t="s">
        <v>49</v>
      </c>
      <c r="C26" s="50">
        <v>19</v>
      </c>
      <c r="D26" s="92" t="s">
        <v>339</v>
      </c>
      <c r="E26" s="93"/>
      <c r="F26" s="94"/>
      <c r="G26" s="15" t="s">
        <v>82</v>
      </c>
      <c r="H26" s="79" t="s">
        <v>347</v>
      </c>
      <c r="I26" s="83">
        <v>71</v>
      </c>
      <c r="J26" s="83">
        <v>0</v>
      </c>
      <c r="K26" s="42">
        <v>77.9</v>
      </c>
      <c r="L26" s="42">
        <v>0</v>
      </c>
      <c r="M26" s="42">
        <v>0</v>
      </c>
    </row>
    <row r="27" spans="1:13" ht="68.25" customHeight="1">
      <c r="A27" s="27" t="s">
        <v>114</v>
      </c>
      <c r="B27" s="27" t="s">
        <v>49</v>
      </c>
      <c r="C27" s="7">
        <v>20</v>
      </c>
      <c r="D27" s="92" t="s">
        <v>89</v>
      </c>
      <c r="E27" s="93"/>
      <c r="F27" s="94"/>
      <c r="G27" s="15" t="s">
        <v>82</v>
      </c>
      <c r="H27" s="79" t="s">
        <v>347</v>
      </c>
      <c r="I27" s="83">
        <v>42.8</v>
      </c>
      <c r="J27" s="83">
        <v>0</v>
      </c>
      <c r="K27" s="42">
        <v>95</v>
      </c>
      <c r="L27" s="42">
        <v>0</v>
      </c>
      <c r="M27" s="42">
        <v>0</v>
      </c>
    </row>
    <row r="28" spans="1:13" ht="24.75" customHeight="1">
      <c r="A28" s="27" t="s">
        <v>115</v>
      </c>
      <c r="B28" s="27"/>
      <c r="C28" s="50"/>
      <c r="D28" s="102" t="s">
        <v>116</v>
      </c>
      <c r="E28" s="103"/>
      <c r="F28" s="104"/>
      <c r="G28" s="8"/>
      <c r="H28" s="79" t="s">
        <v>347</v>
      </c>
      <c r="I28" s="82">
        <f>I29</f>
        <v>1570</v>
      </c>
      <c r="J28" s="82">
        <f>J29</f>
        <v>1567</v>
      </c>
      <c r="K28" s="39" t="e">
        <f>#REF!+K29+#REF!</f>
        <v>#REF!</v>
      </c>
      <c r="L28" s="39" t="e">
        <f>#REF!+L29+#REF!</f>
        <v>#REF!</v>
      </c>
      <c r="M28" s="39" t="e">
        <f>#REF!+M29+#REF!</f>
        <v>#REF!</v>
      </c>
    </row>
    <row r="29" spans="1:13" ht="25.5" customHeight="1">
      <c r="A29" s="27" t="s">
        <v>156</v>
      </c>
      <c r="B29" s="27" t="s">
        <v>36</v>
      </c>
      <c r="C29" s="7">
        <v>21</v>
      </c>
      <c r="D29" s="91" t="s">
        <v>94</v>
      </c>
      <c r="E29" s="91"/>
      <c r="F29" s="91"/>
      <c r="G29" s="8" t="s">
        <v>82</v>
      </c>
      <c r="H29" s="79" t="s">
        <v>347</v>
      </c>
      <c r="I29" s="83">
        <v>1570</v>
      </c>
      <c r="J29" s="83">
        <v>1567</v>
      </c>
      <c r="K29" s="36">
        <v>0</v>
      </c>
      <c r="L29" s="41">
        <v>0</v>
      </c>
      <c r="M29" s="36">
        <v>0</v>
      </c>
    </row>
    <row r="30" spans="1:13" ht="24.75" customHeight="1">
      <c r="A30" s="27" t="s">
        <v>117</v>
      </c>
      <c r="B30" s="27"/>
      <c r="C30" s="50"/>
      <c r="D30" s="102" t="s">
        <v>118</v>
      </c>
      <c r="E30" s="103"/>
      <c r="F30" s="104"/>
      <c r="G30" s="8"/>
      <c r="H30" s="79" t="s">
        <v>347</v>
      </c>
      <c r="I30" s="82">
        <f>SUM(I31:I37)</f>
        <v>5080.400000000001</v>
      </c>
      <c r="J30" s="82">
        <f>SUM(J31:J37)</f>
        <v>5080.242110000001</v>
      </c>
      <c r="K30" s="17">
        <f>SUM(K32:K37)</f>
        <v>4705.799999999999</v>
      </c>
      <c r="L30" s="17">
        <f>SUM(L32:L37)</f>
        <v>5025.6</v>
      </c>
      <c r="M30" s="17">
        <f>SUM(M32:M37)</f>
        <v>5275</v>
      </c>
    </row>
    <row r="31" spans="1:13" ht="27" customHeight="1">
      <c r="A31" s="27" t="s">
        <v>119</v>
      </c>
      <c r="B31" s="27" t="s">
        <v>35</v>
      </c>
      <c r="C31" s="50">
        <v>22</v>
      </c>
      <c r="D31" s="92" t="s">
        <v>172</v>
      </c>
      <c r="E31" s="93"/>
      <c r="F31" s="94"/>
      <c r="G31" s="8" t="s">
        <v>82</v>
      </c>
      <c r="H31" s="79" t="s">
        <v>347</v>
      </c>
      <c r="I31" s="83">
        <v>159.6</v>
      </c>
      <c r="J31" s="83">
        <v>159.54661</v>
      </c>
      <c r="K31" s="36">
        <v>0</v>
      </c>
      <c r="L31" s="36">
        <v>0</v>
      </c>
      <c r="M31" s="36">
        <v>0</v>
      </c>
    </row>
    <row r="32" spans="1:13" ht="30" customHeight="1">
      <c r="A32" s="27" t="s">
        <v>161</v>
      </c>
      <c r="B32" s="27" t="s">
        <v>39</v>
      </c>
      <c r="C32" s="7">
        <v>23</v>
      </c>
      <c r="D32" s="105" t="s">
        <v>8</v>
      </c>
      <c r="E32" s="105"/>
      <c r="F32" s="105"/>
      <c r="G32" s="8" t="s">
        <v>57</v>
      </c>
      <c r="H32" s="79" t="s">
        <v>347</v>
      </c>
      <c r="I32" s="83">
        <v>4260.45</v>
      </c>
      <c r="J32" s="83">
        <v>4260.421</v>
      </c>
      <c r="K32" s="36">
        <v>4455</v>
      </c>
      <c r="L32" s="36">
        <v>4664</v>
      </c>
      <c r="M32" s="36">
        <v>4900</v>
      </c>
    </row>
    <row r="33" spans="1:13" ht="24.75" customHeight="1">
      <c r="A33" s="27" t="s">
        <v>161</v>
      </c>
      <c r="B33" s="27" t="s">
        <v>47</v>
      </c>
      <c r="C33" s="50">
        <v>24</v>
      </c>
      <c r="D33" s="91" t="s">
        <v>48</v>
      </c>
      <c r="E33" s="91"/>
      <c r="F33" s="91"/>
      <c r="G33" s="15" t="s">
        <v>254</v>
      </c>
      <c r="H33" s="79" t="s">
        <v>347</v>
      </c>
      <c r="I33" s="83">
        <v>27</v>
      </c>
      <c r="J33" s="83">
        <v>27</v>
      </c>
      <c r="K33" s="36">
        <v>29.9</v>
      </c>
      <c r="L33" s="36">
        <v>31.3</v>
      </c>
      <c r="M33" s="36">
        <v>33</v>
      </c>
    </row>
    <row r="34" spans="1:13" ht="24.75" customHeight="1">
      <c r="A34" s="27" t="s">
        <v>161</v>
      </c>
      <c r="B34" s="27" t="s">
        <v>33</v>
      </c>
      <c r="C34" s="7">
        <v>25</v>
      </c>
      <c r="D34" s="92" t="s">
        <v>340</v>
      </c>
      <c r="E34" s="110"/>
      <c r="F34" s="111"/>
      <c r="G34" s="8" t="s">
        <v>82</v>
      </c>
      <c r="H34" s="79" t="s">
        <v>347</v>
      </c>
      <c r="I34" s="83">
        <v>53.1</v>
      </c>
      <c r="J34" s="83">
        <v>53.063</v>
      </c>
      <c r="K34" s="36">
        <v>0</v>
      </c>
      <c r="L34" s="36">
        <v>0</v>
      </c>
      <c r="M34" s="36">
        <v>0</v>
      </c>
    </row>
    <row r="35" spans="1:13" ht="24.75" customHeight="1">
      <c r="A35" s="27" t="s">
        <v>161</v>
      </c>
      <c r="B35" s="27" t="s">
        <v>47</v>
      </c>
      <c r="C35" s="50">
        <v>26</v>
      </c>
      <c r="D35" s="91" t="s">
        <v>51</v>
      </c>
      <c r="E35" s="91"/>
      <c r="F35" s="91"/>
      <c r="G35" s="8" t="s">
        <v>70</v>
      </c>
      <c r="H35" s="79" t="s">
        <v>347</v>
      </c>
      <c r="I35" s="83">
        <v>478.9</v>
      </c>
      <c r="J35" s="83">
        <v>478.8655</v>
      </c>
      <c r="K35" s="36">
        <v>220.9</v>
      </c>
      <c r="L35" s="36">
        <v>230.3</v>
      </c>
      <c r="M35" s="36">
        <v>242</v>
      </c>
    </row>
    <row r="36" spans="1:13" ht="24.75" customHeight="1">
      <c r="A36" s="32" t="s">
        <v>122</v>
      </c>
      <c r="B36" s="27" t="s">
        <v>49</v>
      </c>
      <c r="C36" s="7">
        <v>27</v>
      </c>
      <c r="D36" s="92" t="s">
        <v>193</v>
      </c>
      <c r="E36" s="93"/>
      <c r="F36" s="94"/>
      <c r="G36" s="8" t="s">
        <v>192</v>
      </c>
      <c r="H36" s="79" t="s">
        <v>347</v>
      </c>
      <c r="I36" s="83">
        <v>1.6</v>
      </c>
      <c r="J36" s="83">
        <v>1.6</v>
      </c>
      <c r="K36" s="36">
        <v>0</v>
      </c>
      <c r="L36" s="36">
        <v>0</v>
      </c>
      <c r="M36" s="36">
        <v>0</v>
      </c>
    </row>
    <row r="37" spans="1:13" ht="36.75" customHeight="1">
      <c r="A37" s="27" t="s">
        <v>161</v>
      </c>
      <c r="B37" s="27" t="s">
        <v>39</v>
      </c>
      <c r="C37" s="50">
        <v>28</v>
      </c>
      <c r="D37" s="92" t="s">
        <v>165</v>
      </c>
      <c r="E37" s="93"/>
      <c r="F37" s="94"/>
      <c r="G37" s="8" t="s">
        <v>82</v>
      </c>
      <c r="H37" s="79" t="s">
        <v>347</v>
      </c>
      <c r="I37" s="83">
        <v>99.75</v>
      </c>
      <c r="J37" s="83">
        <v>99.746</v>
      </c>
      <c r="K37" s="36">
        <v>0</v>
      </c>
      <c r="L37" s="36">
        <v>100</v>
      </c>
      <c r="M37" s="36">
        <v>100</v>
      </c>
    </row>
    <row r="38" spans="1:13" ht="24.75" customHeight="1">
      <c r="A38" s="27" t="s">
        <v>120</v>
      </c>
      <c r="B38" s="27"/>
      <c r="C38" s="50"/>
      <c r="D38" s="102" t="s">
        <v>121</v>
      </c>
      <c r="E38" s="103"/>
      <c r="F38" s="104"/>
      <c r="G38" s="8"/>
      <c r="H38" s="79" t="s">
        <v>347</v>
      </c>
      <c r="I38" s="82">
        <f>SUM(I39:I43)</f>
        <v>1514.822</v>
      </c>
      <c r="J38" s="82">
        <f>SUM(J39:M43)</f>
        <v>510.82704</v>
      </c>
      <c r="K38" s="39">
        <f>SUM(K39:K41)</f>
        <v>0</v>
      </c>
      <c r="L38" s="39">
        <f>SUM(L39:L41)</f>
        <v>0</v>
      </c>
      <c r="M38" s="39">
        <f>SUM(M39:M41)</f>
        <v>0</v>
      </c>
    </row>
    <row r="39" spans="1:13" ht="28.5" customHeight="1">
      <c r="A39" s="27" t="s">
        <v>122</v>
      </c>
      <c r="B39" s="27" t="s">
        <v>49</v>
      </c>
      <c r="C39" s="50">
        <v>29</v>
      </c>
      <c r="D39" s="92" t="s">
        <v>166</v>
      </c>
      <c r="E39" s="93"/>
      <c r="F39" s="94"/>
      <c r="G39" s="8" t="s">
        <v>82</v>
      </c>
      <c r="H39" s="79" t="s">
        <v>347</v>
      </c>
      <c r="I39" s="84">
        <v>2</v>
      </c>
      <c r="J39" s="83">
        <v>2</v>
      </c>
      <c r="K39" s="36">
        <v>0</v>
      </c>
      <c r="L39" s="36">
        <v>0</v>
      </c>
      <c r="M39" s="36">
        <v>0</v>
      </c>
    </row>
    <row r="40" spans="1:13" ht="28.5" customHeight="1">
      <c r="A40" s="27" t="s">
        <v>122</v>
      </c>
      <c r="B40" s="27" t="s">
        <v>49</v>
      </c>
      <c r="C40" s="50">
        <v>30</v>
      </c>
      <c r="D40" s="92" t="s">
        <v>147</v>
      </c>
      <c r="E40" s="93"/>
      <c r="F40" s="94"/>
      <c r="G40" s="8" t="s">
        <v>230</v>
      </c>
      <c r="H40" s="79" t="s">
        <v>347</v>
      </c>
      <c r="I40" s="84">
        <v>35</v>
      </c>
      <c r="J40" s="83">
        <v>35</v>
      </c>
      <c r="K40" s="36">
        <v>0</v>
      </c>
      <c r="L40" s="36">
        <v>0</v>
      </c>
      <c r="M40" s="36">
        <v>0</v>
      </c>
    </row>
    <row r="41" spans="1:13" ht="33" customHeight="1">
      <c r="A41" s="27" t="s">
        <v>122</v>
      </c>
      <c r="B41" s="27" t="s">
        <v>49</v>
      </c>
      <c r="C41" s="50">
        <v>31</v>
      </c>
      <c r="D41" s="92" t="s">
        <v>92</v>
      </c>
      <c r="E41" s="93"/>
      <c r="F41" s="94"/>
      <c r="G41" s="8" t="s">
        <v>82</v>
      </c>
      <c r="H41" s="79" t="s">
        <v>347</v>
      </c>
      <c r="I41" s="84">
        <v>422</v>
      </c>
      <c r="J41" s="83">
        <v>421.95704</v>
      </c>
      <c r="K41" s="36">
        <v>0</v>
      </c>
      <c r="L41" s="36">
        <v>0</v>
      </c>
      <c r="M41" s="36">
        <v>0</v>
      </c>
    </row>
    <row r="42" spans="1:13" ht="60" customHeight="1">
      <c r="A42" s="27" t="s">
        <v>175</v>
      </c>
      <c r="B42" s="27" t="s">
        <v>33</v>
      </c>
      <c r="C42" s="50">
        <v>32</v>
      </c>
      <c r="D42" s="92" t="s">
        <v>341</v>
      </c>
      <c r="E42" s="93"/>
      <c r="F42" s="94"/>
      <c r="G42" s="18" t="s">
        <v>280</v>
      </c>
      <c r="H42" s="79" t="s">
        <v>245</v>
      </c>
      <c r="I42" s="84">
        <v>985.522</v>
      </c>
      <c r="J42" s="83">
        <v>0</v>
      </c>
      <c r="K42" s="16">
        <v>0</v>
      </c>
      <c r="L42" s="16">
        <v>0</v>
      </c>
      <c r="M42" s="16">
        <v>0</v>
      </c>
    </row>
    <row r="43" spans="1:13" ht="38.25" customHeight="1">
      <c r="A43" s="27" t="s">
        <v>208</v>
      </c>
      <c r="B43" s="27"/>
      <c r="C43" s="50">
        <v>33</v>
      </c>
      <c r="D43" s="92" t="s">
        <v>194</v>
      </c>
      <c r="E43" s="93"/>
      <c r="F43" s="94"/>
      <c r="G43" s="18" t="s">
        <v>279</v>
      </c>
      <c r="H43" s="79" t="s">
        <v>347</v>
      </c>
      <c r="I43" s="84">
        <v>70.3</v>
      </c>
      <c r="J43" s="83">
        <v>51.87</v>
      </c>
      <c r="K43" s="16">
        <v>0</v>
      </c>
      <c r="L43" s="16">
        <v>0</v>
      </c>
      <c r="M43" s="16">
        <v>0</v>
      </c>
    </row>
    <row r="44" spans="1:13" ht="28.5" customHeight="1">
      <c r="A44" s="75" t="s">
        <v>123</v>
      </c>
      <c r="B44" s="75"/>
      <c r="C44" s="7"/>
      <c r="D44" s="112" t="s">
        <v>44</v>
      </c>
      <c r="E44" s="112"/>
      <c r="F44" s="112"/>
      <c r="G44" s="8"/>
      <c r="H44" s="79" t="s">
        <v>347</v>
      </c>
      <c r="I44" s="82">
        <f>SUM(I45:I53)</f>
        <v>4267.9</v>
      </c>
      <c r="J44" s="82">
        <f>SUM(J45:J53)</f>
        <v>3951.91114</v>
      </c>
      <c r="K44" s="17">
        <f>SUM(K45:K53)</f>
        <v>3165.7</v>
      </c>
      <c r="L44" s="17">
        <f>SUM(L45:L53)</f>
        <v>3300</v>
      </c>
      <c r="M44" s="17">
        <f>SUM(M45:M53)</f>
        <v>3860</v>
      </c>
    </row>
    <row r="45" spans="1:13" ht="28.5" customHeight="1">
      <c r="A45" s="27" t="s">
        <v>178</v>
      </c>
      <c r="B45" s="27" t="s">
        <v>35</v>
      </c>
      <c r="C45" s="7">
        <v>34</v>
      </c>
      <c r="D45" s="91" t="s">
        <v>179</v>
      </c>
      <c r="E45" s="91"/>
      <c r="F45" s="91"/>
      <c r="G45" s="8" t="s">
        <v>82</v>
      </c>
      <c r="H45" s="79" t="s">
        <v>347</v>
      </c>
      <c r="I45" s="83">
        <v>280.2</v>
      </c>
      <c r="J45" s="83">
        <v>224.78506</v>
      </c>
      <c r="K45" s="16">
        <v>0</v>
      </c>
      <c r="L45" s="16">
        <v>0</v>
      </c>
      <c r="M45" s="16">
        <v>0</v>
      </c>
    </row>
    <row r="46" spans="1:13" ht="28.5" customHeight="1">
      <c r="A46" s="27" t="s">
        <v>124</v>
      </c>
      <c r="B46" s="27" t="s">
        <v>49</v>
      </c>
      <c r="C46" s="7">
        <v>35</v>
      </c>
      <c r="D46" s="91" t="s">
        <v>45</v>
      </c>
      <c r="E46" s="91"/>
      <c r="F46" s="91"/>
      <c r="G46" s="15" t="s">
        <v>248</v>
      </c>
      <c r="H46" s="79" t="s">
        <v>347</v>
      </c>
      <c r="I46" s="83">
        <v>824</v>
      </c>
      <c r="J46" s="83">
        <v>796.59456</v>
      </c>
      <c r="K46" s="16">
        <v>928.9</v>
      </c>
      <c r="L46" s="16">
        <v>1000</v>
      </c>
      <c r="M46" s="16">
        <v>1000</v>
      </c>
    </row>
    <row r="47" spans="1:13" ht="28.5" customHeight="1">
      <c r="A47" s="27" t="s">
        <v>124</v>
      </c>
      <c r="B47" s="27" t="s">
        <v>49</v>
      </c>
      <c r="C47" s="7">
        <v>36</v>
      </c>
      <c r="D47" s="91" t="s">
        <v>98</v>
      </c>
      <c r="E47" s="91"/>
      <c r="F47" s="91"/>
      <c r="G47" s="8" t="s">
        <v>99</v>
      </c>
      <c r="H47" s="79" t="s">
        <v>347</v>
      </c>
      <c r="I47" s="83">
        <v>46.2</v>
      </c>
      <c r="J47" s="83">
        <v>46.16475</v>
      </c>
      <c r="K47" s="16">
        <v>0</v>
      </c>
      <c r="L47" s="16">
        <v>0</v>
      </c>
      <c r="M47" s="16">
        <v>0</v>
      </c>
    </row>
    <row r="48" spans="1:13" ht="28.5" customHeight="1">
      <c r="A48" s="27" t="s">
        <v>124</v>
      </c>
      <c r="B48" s="27" t="s">
        <v>49</v>
      </c>
      <c r="C48" s="7">
        <v>37</v>
      </c>
      <c r="D48" s="91" t="s">
        <v>100</v>
      </c>
      <c r="E48" s="91"/>
      <c r="F48" s="91"/>
      <c r="G48" s="8" t="s">
        <v>91</v>
      </c>
      <c r="H48" s="79" t="s">
        <v>347</v>
      </c>
      <c r="I48" s="83">
        <v>138</v>
      </c>
      <c r="J48" s="83">
        <v>0</v>
      </c>
      <c r="K48" s="16">
        <v>0</v>
      </c>
      <c r="L48" s="16">
        <v>0</v>
      </c>
      <c r="M48" s="16">
        <v>0</v>
      </c>
    </row>
    <row r="49" spans="1:13" ht="28.5" customHeight="1">
      <c r="A49" s="27" t="s">
        <v>124</v>
      </c>
      <c r="B49" s="27" t="s">
        <v>49</v>
      </c>
      <c r="C49" s="7">
        <v>38</v>
      </c>
      <c r="D49" s="91" t="s">
        <v>342</v>
      </c>
      <c r="E49" s="91"/>
      <c r="F49" s="91"/>
      <c r="G49" s="8" t="s">
        <v>91</v>
      </c>
      <c r="H49" s="79" t="s">
        <v>347</v>
      </c>
      <c r="I49" s="83">
        <v>4.8</v>
      </c>
      <c r="J49" s="83">
        <v>4.727</v>
      </c>
      <c r="K49" s="16">
        <v>0</v>
      </c>
      <c r="L49" s="16">
        <v>0</v>
      </c>
      <c r="M49" s="16">
        <v>0</v>
      </c>
    </row>
    <row r="50" spans="1:13" ht="28.5" customHeight="1">
      <c r="A50" s="27" t="s">
        <v>124</v>
      </c>
      <c r="B50" s="27" t="s">
        <v>49</v>
      </c>
      <c r="C50" s="7">
        <v>39</v>
      </c>
      <c r="D50" s="92" t="s">
        <v>209</v>
      </c>
      <c r="E50" s="93"/>
      <c r="F50" s="94"/>
      <c r="G50" s="15" t="s">
        <v>256</v>
      </c>
      <c r="H50" s="79" t="s">
        <v>347</v>
      </c>
      <c r="I50" s="83">
        <v>96</v>
      </c>
      <c r="J50" s="83">
        <v>96</v>
      </c>
      <c r="K50" s="16"/>
      <c r="L50" s="16"/>
      <c r="M50" s="16"/>
    </row>
    <row r="51" spans="1:13" ht="28.5" customHeight="1">
      <c r="A51" s="27" t="s">
        <v>124</v>
      </c>
      <c r="B51" s="27" t="s">
        <v>181</v>
      </c>
      <c r="C51" s="7">
        <v>40</v>
      </c>
      <c r="D51" s="91" t="s">
        <v>343</v>
      </c>
      <c r="E51" s="91"/>
      <c r="F51" s="91"/>
      <c r="G51" s="8" t="s">
        <v>91</v>
      </c>
      <c r="H51" s="79" t="s">
        <v>347</v>
      </c>
      <c r="I51" s="83">
        <v>119.6</v>
      </c>
      <c r="J51" s="83">
        <v>119.59745</v>
      </c>
      <c r="K51" s="16">
        <v>0</v>
      </c>
      <c r="L51" s="16">
        <v>0</v>
      </c>
      <c r="M51" s="16">
        <v>0</v>
      </c>
    </row>
    <row r="52" spans="1:13" ht="31.5" customHeight="1">
      <c r="A52" s="27" t="s">
        <v>125</v>
      </c>
      <c r="B52" s="27">
        <v>242</v>
      </c>
      <c r="C52" s="7">
        <v>41</v>
      </c>
      <c r="D52" s="91" t="s">
        <v>31</v>
      </c>
      <c r="E52" s="91"/>
      <c r="F52" s="91"/>
      <c r="G52" s="8" t="s">
        <v>69</v>
      </c>
      <c r="H52" s="79" t="s">
        <v>347</v>
      </c>
      <c r="I52" s="83">
        <v>1119.7</v>
      </c>
      <c r="J52" s="84">
        <v>1099.54532</v>
      </c>
      <c r="K52" s="16">
        <v>1236.8</v>
      </c>
      <c r="L52" s="16">
        <v>1300</v>
      </c>
      <c r="M52" s="16">
        <v>1360</v>
      </c>
    </row>
    <row r="53" spans="1:13" ht="27" customHeight="1">
      <c r="A53" s="27" t="s">
        <v>126</v>
      </c>
      <c r="B53" s="27" t="s">
        <v>29</v>
      </c>
      <c r="C53" s="7">
        <v>42</v>
      </c>
      <c r="D53" s="91" t="s">
        <v>16</v>
      </c>
      <c r="E53" s="91"/>
      <c r="F53" s="91"/>
      <c r="G53" s="56" t="s">
        <v>291</v>
      </c>
      <c r="H53" s="79" t="s">
        <v>347</v>
      </c>
      <c r="I53" s="83">
        <v>1639.4</v>
      </c>
      <c r="J53" s="83">
        <v>1564.497</v>
      </c>
      <c r="K53" s="16">
        <v>1000</v>
      </c>
      <c r="L53" s="16">
        <v>1000</v>
      </c>
      <c r="M53" s="16">
        <v>1500</v>
      </c>
    </row>
    <row r="54" spans="1:13" ht="34.5" customHeight="1">
      <c r="A54" s="75" t="s">
        <v>160</v>
      </c>
      <c r="B54" s="75"/>
      <c r="C54" s="50"/>
      <c r="D54" s="102" t="s">
        <v>116</v>
      </c>
      <c r="E54" s="103"/>
      <c r="F54" s="104"/>
      <c r="G54" s="8"/>
      <c r="H54" s="79" t="s">
        <v>347</v>
      </c>
      <c r="I54" s="82">
        <f>SUM(I55:I59)</f>
        <v>244.1</v>
      </c>
      <c r="J54" s="82">
        <f>SUM(J55:M59)</f>
        <v>230.51899999999998</v>
      </c>
      <c r="K54" s="17">
        <f>SUM(K55:K57)</f>
        <v>0</v>
      </c>
      <c r="L54" s="17">
        <f>SUM(L55:L57)</f>
        <v>0</v>
      </c>
      <c r="M54" s="17">
        <f>SUM(M55:M57)</f>
        <v>0</v>
      </c>
    </row>
    <row r="55" spans="1:13" ht="42.75" customHeight="1">
      <c r="A55" s="75" t="s">
        <v>127</v>
      </c>
      <c r="B55" s="75" t="s">
        <v>36</v>
      </c>
      <c r="C55" s="50">
        <v>43</v>
      </c>
      <c r="D55" s="92" t="s">
        <v>167</v>
      </c>
      <c r="E55" s="93"/>
      <c r="F55" s="94"/>
      <c r="G55" s="8" t="s">
        <v>91</v>
      </c>
      <c r="H55" s="79" t="s">
        <v>347</v>
      </c>
      <c r="I55" s="83">
        <v>7</v>
      </c>
      <c r="J55" s="83">
        <v>6.984</v>
      </c>
      <c r="K55" s="16">
        <v>0</v>
      </c>
      <c r="L55" s="16">
        <v>0</v>
      </c>
      <c r="M55" s="16">
        <v>0</v>
      </c>
    </row>
    <row r="56" spans="1:13" ht="42.75" customHeight="1">
      <c r="A56" s="75" t="s">
        <v>127</v>
      </c>
      <c r="B56" s="75" t="s">
        <v>36</v>
      </c>
      <c r="C56" s="50">
        <v>44</v>
      </c>
      <c r="D56" s="92" t="s">
        <v>182</v>
      </c>
      <c r="E56" s="93"/>
      <c r="F56" s="94"/>
      <c r="G56" s="8" t="s">
        <v>82</v>
      </c>
      <c r="H56" s="79" t="s">
        <v>347</v>
      </c>
      <c r="I56" s="83">
        <v>13.5</v>
      </c>
      <c r="J56" s="83">
        <v>0</v>
      </c>
      <c r="K56" s="16">
        <v>0</v>
      </c>
      <c r="L56" s="16">
        <v>0</v>
      </c>
      <c r="M56" s="16">
        <v>0</v>
      </c>
    </row>
    <row r="57" spans="1:13" ht="42.75" customHeight="1">
      <c r="A57" s="75" t="s">
        <v>127</v>
      </c>
      <c r="B57" s="75" t="s">
        <v>36</v>
      </c>
      <c r="C57" s="50">
        <v>45</v>
      </c>
      <c r="D57" s="92" t="s">
        <v>97</v>
      </c>
      <c r="E57" s="93"/>
      <c r="F57" s="94"/>
      <c r="G57" s="8" t="s">
        <v>82</v>
      </c>
      <c r="H57" s="79" t="s">
        <v>347</v>
      </c>
      <c r="I57" s="83">
        <v>25.6</v>
      </c>
      <c r="J57" s="83">
        <v>25.6</v>
      </c>
      <c r="K57" s="16">
        <v>0</v>
      </c>
      <c r="L57" s="16">
        <v>0</v>
      </c>
      <c r="M57" s="16">
        <v>0</v>
      </c>
    </row>
    <row r="58" spans="1:13" ht="42.75" customHeight="1">
      <c r="A58" s="75" t="s">
        <v>127</v>
      </c>
      <c r="B58" s="75" t="s">
        <v>36</v>
      </c>
      <c r="C58" s="50">
        <v>46</v>
      </c>
      <c r="D58" s="92" t="s">
        <v>195</v>
      </c>
      <c r="E58" s="93"/>
      <c r="F58" s="94"/>
      <c r="G58" s="8" t="s">
        <v>82</v>
      </c>
      <c r="H58" s="79" t="s">
        <v>347</v>
      </c>
      <c r="I58" s="83">
        <v>99.6</v>
      </c>
      <c r="J58" s="83">
        <v>99.573</v>
      </c>
      <c r="K58" s="16"/>
      <c r="L58" s="16"/>
      <c r="M58" s="16"/>
    </row>
    <row r="59" spans="1:13" ht="54" customHeight="1">
      <c r="A59" s="76" t="s">
        <v>197</v>
      </c>
      <c r="B59" s="75" t="s">
        <v>36</v>
      </c>
      <c r="C59" s="50">
        <v>47</v>
      </c>
      <c r="D59" s="92" t="s">
        <v>196</v>
      </c>
      <c r="E59" s="93"/>
      <c r="F59" s="94"/>
      <c r="G59" s="8" t="s">
        <v>82</v>
      </c>
      <c r="H59" s="79" t="s">
        <v>347</v>
      </c>
      <c r="I59" s="83">
        <v>98.4</v>
      </c>
      <c r="J59" s="83">
        <v>98.362</v>
      </c>
      <c r="K59" s="16"/>
      <c r="L59" s="16"/>
      <c r="M59" s="16"/>
    </row>
    <row r="60" spans="1:13" ht="42.75" customHeight="1">
      <c r="A60" s="75" t="s">
        <v>158</v>
      </c>
      <c r="B60" s="75"/>
      <c r="C60" s="50"/>
      <c r="D60" s="102" t="s">
        <v>106</v>
      </c>
      <c r="E60" s="103"/>
      <c r="F60" s="104"/>
      <c r="G60" s="8"/>
      <c r="H60" s="79" t="s">
        <v>347</v>
      </c>
      <c r="I60" s="82">
        <f>SUM(I61:I68)</f>
        <v>6516.400000000001</v>
      </c>
      <c r="J60" s="82">
        <f>SUM(J61:J68)</f>
        <v>1765.9006900000004</v>
      </c>
      <c r="K60" s="17">
        <f>SUM(K61:K65)</f>
        <v>0</v>
      </c>
      <c r="L60" s="17">
        <f>SUM(L61:L65)</f>
        <v>0</v>
      </c>
      <c r="M60" s="17">
        <f>SUM(M61:M65)</f>
        <v>0</v>
      </c>
    </row>
    <row r="61" spans="1:13" ht="30" customHeight="1">
      <c r="A61" s="75" t="s">
        <v>157</v>
      </c>
      <c r="B61" s="75" t="s">
        <v>35</v>
      </c>
      <c r="C61" s="50">
        <v>48</v>
      </c>
      <c r="D61" s="92" t="s">
        <v>86</v>
      </c>
      <c r="E61" s="113"/>
      <c r="F61" s="114"/>
      <c r="G61" s="15" t="s">
        <v>293</v>
      </c>
      <c r="H61" s="79" t="s">
        <v>347</v>
      </c>
      <c r="I61" s="83">
        <v>616.9</v>
      </c>
      <c r="J61" s="83">
        <v>616.831</v>
      </c>
      <c r="K61" s="16">
        <v>0</v>
      </c>
      <c r="L61" s="16">
        <v>0</v>
      </c>
      <c r="M61" s="16">
        <v>0</v>
      </c>
    </row>
    <row r="62" spans="1:13" ht="30" customHeight="1">
      <c r="A62" s="75" t="s">
        <v>157</v>
      </c>
      <c r="B62" s="75" t="s">
        <v>35</v>
      </c>
      <c r="C62" s="50">
        <v>49</v>
      </c>
      <c r="D62" s="92" t="s">
        <v>87</v>
      </c>
      <c r="E62" s="113"/>
      <c r="F62" s="114"/>
      <c r="G62" s="15" t="s">
        <v>88</v>
      </c>
      <c r="H62" s="79" t="s">
        <v>347</v>
      </c>
      <c r="I62" s="83">
        <v>113.3</v>
      </c>
      <c r="J62" s="83">
        <v>113.298</v>
      </c>
      <c r="K62" s="16"/>
      <c r="L62" s="16"/>
      <c r="M62" s="16"/>
    </row>
    <row r="63" spans="1:13" ht="27.75" customHeight="1">
      <c r="A63" s="75" t="s">
        <v>157</v>
      </c>
      <c r="B63" s="75" t="s">
        <v>35</v>
      </c>
      <c r="C63" s="50">
        <v>50</v>
      </c>
      <c r="D63" s="92" t="s">
        <v>201</v>
      </c>
      <c r="E63" s="93"/>
      <c r="F63" s="94"/>
      <c r="G63" s="15" t="s">
        <v>294</v>
      </c>
      <c r="H63" s="79" t="s">
        <v>347</v>
      </c>
      <c r="I63" s="83">
        <v>672.7</v>
      </c>
      <c r="J63" s="83">
        <v>666.0116</v>
      </c>
      <c r="K63" s="16"/>
      <c r="L63" s="16"/>
      <c r="M63" s="16"/>
    </row>
    <row r="64" spans="1:13" ht="27.75" customHeight="1">
      <c r="A64" s="75"/>
      <c r="B64" s="75"/>
      <c r="C64" s="50">
        <v>51</v>
      </c>
      <c r="D64" s="92" t="s">
        <v>232</v>
      </c>
      <c r="E64" s="93"/>
      <c r="F64" s="94"/>
      <c r="G64" s="15" t="s">
        <v>82</v>
      </c>
      <c r="H64" s="79" t="s">
        <v>347</v>
      </c>
      <c r="I64" s="83">
        <v>3802.9</v>
      </c>
      <c r="J64" s="83">
        <v>0</v>
      </c>
      <c r="K64" s="16"/>
      <c r="L64" s="16"/>
      <c r="M64" s="16"/>
    </row>
    <row r="65" spans="1:13" ht="33" customHeight="1">
      <c r="A65" s="75" t="s">
        <v>157</v>
      </c>
      <c r="B65" s="75" t="s">
        <v>35</v>
      </c>
      <c r="C65" s="50">
        <v>52</v>
      </c>
      <c r="D65" s="92" t="s">
        <v>168</v>
      </c>
      <c r="E65" s="93"/>
      <c r="F65" s="94"/>
      <c r="G65" s="8" t="s">
        <v>82</v>
      </c>
      <c r="H65" s="79" t="s">
        <v>347</v>
      </c>
      <c r="I65" s="83">
        <v>260.1</v>
      </c>
      <c r="J65" s="83">
        <v>260.05283</v>
      </c>
      <c r="K65" s="16">
        <v>0</v>
      </c>
      <c r="L65" s="16">
        <v>0</v>
      </c>
      <c r="M65" s="16">
        <v>0</v>
      </c>
    </row>
    <row r="66" spans="1:13" ht="34.5" customHeight="1">
      <c r="A66" s="75" t="s">
        <v>180</v>
      </c>
      <c r="B66" s="75" t="s">
        <v>181</v>
      </c>
      <c r="C66" s="50">
        <v>53</v>
      </c>
      <c r="D66" s="92" t="s">
        <v>200</v>
      </c>
      <c r="E66" s="93"/>
      <c r="F66" s="94"/>
      <c r="G66" s="15" t="s">
        <v>256</v>
      </c>
      <c r="H66" s="79" t="s">
        <v>347</v>
      </c>
      <c r="I66" s="83">
        <v>100</v>
      </c>
      <c r="J66" s="83">
        <v>99.73726</v>
      </c>
      <c r="K66" s="16"/>
      <c r="L66" s="16"/>
      <c r="M66" s="16"/>
    </row>
    <row r="67" spans="1:13" ht="43.5" customHeight="1">
      <c r="A67" s="75" t="s">
        <v>205</v>
      </c>
      <c r="B67" s="75" t="s">
        <v>36</v>
      </c>
      <c r="C67" s="50">
        <v>54</v>
      </c>
      <c r="D67" s="92" t="s">
        <v>198</v>
      </c>
      <c r="E67" s="113"/>
      <c r="F67" s="114"/>
      <c r="G67" s="15" t="s">
        <v>246</v>
      </c>
      <c r="H67" s="79" t="s">
        <v>347</v>
      </c>
      <c r="I67" s="83">
        <v>10</v>
      </c>
      <c r="J67" s="83">
        <v>9.97</v>
      </c>
      <c r="K67" s="16"/>
      <c r="L67" s="16"/>
      <c r="M67" s="16"/>
    </row>
    <row r="68" spans="1:13" ht="43.5" customHeight="1">
      <c r="A68" s="75" t="s">
        <v>157</v>
      </c>
      <c r="B68" s="75" t="s">
        <v>35</v>
      </c>
      <c r="C68" s="50">
        <v>55</v>
      </c>
      <c r="D68" s="92" t="s">
        <v>199</v>
      </c>
      <c r="E68" s="93"/>
      <c r="F68" s="94"/>
      <c r="G68" s="15" t="s">
        <v>247</v>
      </c>
      <c r="H68" s="79" t="s">
        <v>347</v>
      </c>
      <c r="I68" s="83">
        <v>940.5</v>
      </c>
      <c r="J68" s="83">
        <v>0</v>
      </c>
      <c r="K68" s="16">
        <v>0</v>
      </c>
      <c r="L68" s="16">
        <v>0</v>
      </c>
      <c r="M68" s="16">
        <v>0</v>
      </c>
    </row>
    <row r="69" spans="1:13" ht="38.25" customHeight="1" hidden="1">
      <c r="A69" s="27" t="s">
        <v>159</v>
      </c>
      <c r="B69" s="27"/>
      <c r="C69" s="50"/>
      <c r="D69" s="102" t="s">
        <v>106</v>
      </c>
      <c r="E69" s="103"/>
      <c r="F69" s="104"/>
      <c r="G69" s="8"/>
      <c r="H69" s="79" t="s">
        <v>210</v>
      </c>
      <c r="I69" s="82">
        <f>I70</f>
        <v>0</v>
      </c>
      <c r="J69" s="82">
        <f>J70</f>
        <v>0</v>
      </c>
      <c r="K69" s="17">
        <f>K70</f>
        <v>0</v>
      </c>
      <c r="L69" s="17">
        <f>L70</f>
        <v>0</v>
      </c>
      <c r="M69" s="17">
        <f>M70</f>
        <v>0</v>
      </c>
    </row>
    <row r="70" spans="1:13" ht="54.75" customHeight="1" hidden="1">
      <c r="A70" s="27" t="s">
        <v>128</v>
      </c>
      <c r="B70" s="27">
        <v>530</v>
      </c>
      <c r="C70" s="50"/>
      <c r="D70" s="92" t="s">
        <v>81</v>
      </c>
      <c r="E70" s="93"/>
      <c r="F70" s="94"/>
      <c r="G70" s="8" t="s">
        <v>80</v>
      </c>
      <c r="H70" s="79" t="s">
        <v>210</v>
      </c>
      <c r="I70" s="83">
        <v>0</v>
      </c>
      <c r="J70" s="83">
        <v>0</v>
      </c>
      <c r="K70" s="16">
        <v>0</v>
      </c>
      <c r="L70" s="16">
        <v>0</v>
      </c>
      <c r="M70" s="16">
        <v>0</v>
      </c>
    </row>
    <row r="71" spans="1:13" ht="17.25" customHeight="1" hidden="1">
      <c r="A71" s="27"/>
      <c r="B71" s="27">
        <v>310</v>
      </c>
      <c r="C71" s="50"/>
      <c r="D71" s="92" t="s">
        <v>17</v>
      </c>
      <c r="E71" s="93"/>
      <c r="F71" s="94"/>
      <c r="G71" s="8"/>
      <c r="H71" s="79" t="s">
        <v>210</v>
      </c>
      <c r="I71" s="83"/>
      <c r="J71" s="85">
        <f>F71*1.051</f>
        <v>0</v>
      </c>
      <c r="K71" s="11">
        <f>J71*1.051</f>
        <v>0</v>
      </c>
      <c r="L71" s="11"/>
      <c r="M71" s="11"/>
    </row>
    <row r="72" spans="1:13" ht="13.5" customHeight="1" hidden="1">
      <c r="A72" s="27"/>
      <c r="B72" s="27">
        <v>310</v>
      </c>
      <c r="C72" s="50"/>
      <c r="D72" s="92" t="s">
        <v>13</v>
      </c>
      <c r="E72" s="93"/>
      <c r="F72" s="94"/>
      <c r="G72" s="8" t="s">
        <v>79</v>
      </c>
      <c r="H72" s="79" t="s">
        <v>210</v>
      </c>
      <c r="I72" s="83"/>
      <c r="J72" s="85">
        <f>F72*1.051</f>
        <v>0</v>
      </c>
      <c r="K72" s="11">
        <f>J72*1.051</f>
        <v>0</v>
      </c>
      <c r="L72" s="11"/>
      <c r="M72" s="11"/>
    </row>
    <row r="73" spans="1:13" ht="18" customHeight="1" hidden="1">
      <c r="A73" s="27"/>
      <c r="B73" s="27">
        <v>310</v>
      </c>
      <c r="C73" s="50"/>
      <c r="D73" s="92" t="s">
        <v>18</v>
      </c>
      <c r="E73" s="93"/>
      <c r="F73" s="94"/>
      <c r="G73" s="8"/>
      <c r="H73" s="79" t="s">
        <v>210</v>
      </c>
      <c r="I73" s="83"/>
      <c r="J73" s="85">
        <f>F73*1.051</f>
        <v>0</v>
      </c>
      <c r="K73" s="11">
        <f>J73*1.051</f>
        <v>0</v>
      </c>
      <c r="L73" s="11"/>
      <c r="M73" s="11"/>
    </row>
    <row r="74" spans="1:13" ht="31.5" customHeight="1">
      <c r="A74" s="27" t="s">
        <v>130</v>
      </c>
      <c r="B74" s="27"/>
      <c r="C74" s="7"/>
      <c r="D74" s="112" t="s">
        <v>129</v>
      </c>
      <c r="E74" s="112"/>
      <c r="F74" s="112"/>
      <c r="G74" s="8"/>
      <c r="H74" s="79" t="s">
        <v>347</v>
      </c>
      <c r="I74" s="85">
        <f>SUM(I75:I81)</f>
        <v>10021.5</v>
      </c>
      <c r="J74" s="85">
        <f>SUM(J75:J81)</f>
        <v>10015.24331</v>
      </c>
      <c r="K74" s="19">
        <f>SUM(K75:K81)</f>
        <v>9639</v>
      </c>
      <c r="L74" s="19">
        <f>SUM(L75:L81)</f>
        <v>10241</v>
      </c>
      <c r="M74" s="19">
        <f>SUM(M75:M81)</f>
        <v>10843</v>
      </c>
    </row>
    <row r="75" spans="1:13" ht="25.5" customHeight="1">
      <c r="A75" s="27" t="s">
        <v>103</v>
      </c>
      <c r="B75" s="27" t="s">
        <v>102</v>
      </c>
      <c r="C75" s="50">
        <v>56</v>
      </c>
      <c r="D75" s="92" t="s">
        <v>104</v>
      </c>
      <c r="E75" s="93"/>
      <c r="F75" s="94"/>
      <c r="G75" s="8" t="s">
        <v>57</v>
      </c>
      <c r="H75" s="79" t="s">
        <v>347</v>
      </c>
      <c r="I75" s="83">
        <v>39.6</v>
      </c>
      <c r="J75" s="83">
        <v>39.6</v>
      </c>
      <c r="K75" s="16">
        <v>39</v>
      </c>
      <c r="L75" s="16">
        <v>41</v>
      </c>
      <c r="M75" s="16">
        <v>43</v>
      </c>
    </row>
    <row r="76" spans="1:13" ht="34.5" customHeight="1">
      <c r="A76" s="27" t="s">
        <v>131</v>
      </c>
      <c r="B76" s="27" t="s">
        <v>39</v>
      </c>
      <c r="C76" s="50">
        <v>57</v>
      </c>
      <c r="D76" s="92" t="s">
        <v>169</v>
      </c>
      <c r="E76" s="93"/>
      <c r="F76" s="94"/>
      <c r="G76" s="15" t="s">
        <v>91</v>
      </c>
      <c r="H76" s="79" t="s">
        <v>347</v>
      </c>
      <c r="I76" s="83">
        <v>49.8</v>
      </c>
      <c r="J76" s="83">
        <v>49.749</v>
      </c>
      <c r="K76" s="16">
        <v>0</v>
      </c>
      <c r="L76" s="16">
        <v>0</v>
      </c>
      <c r="M76" s="16">
        <v>0</v>
      </c>
    </row>
    <row r="77" spans="1:13" ht="27.75" customHeight="1">
      <c r="A77" s="27" t="s">
        <v>131</v>
      </c>
      <c r="B77" s="27" t="s">
        <v>40</v>
      </c>
      <c r="C77" s="50">
        <v>58</v>
      </c>
      <c r="D77" s="105" t="s">
        <v>4</v>
      </c>
      <c r="E77" s="105"/>
      <c r="F77" s="105"/>
      <c r="G77" s="8" t="s">
        <v>57</v>
      </c>
      <c r="H77" s="79" t="s">
        <v>347</v>
      </c>
      <c r="I77" s="83">
        <v>5500</v>
      </c>
      <c r="J77" s="83">
        <v>5499.99938</v>
      </c>
      <c r="K77" s="16">
        <v>6100</v>
      </c>
      <c r="L77" s="16">
        <v>6400</v>
      </c>
      <c r="M77" s="16">
        <v>6700</v>
      </c>
    </row>
    <row r="78" spans="1:13" ht="30" customHeight="1">
      <c r="A78" s="27" t="s">
        <v>131</v>
      </c>
      <c r="B78" s="27" t="s">
        <v>37</v>
      </c>
      <c r="C78" s="50">
        <v>59</v>
      </c>
      <c r="D78" s="106" t="s">
        <v>146</v>
      </c>
      <c r="E78" s="107"/>
      <c r="F78" s="108"/>
      <c r="G78" s="56" t="s">
        <v>318</v>
      </c>
      <c r="H78" s="79" t="s">
        <v>347</v>
      </c>
      <c r="I78" s="83">
        <v>99.8</v>
      </c>
      <c r="J78" s="83">
        <v>99.778</v>
      </c>
      <c r="K78" s="16">
        <v>0</v>
      </c>
      <c r="L78" s="16">
        <v>0</v>
      </c>
      <c r="M78" s="16">
        <v>0</v>
      </c>
    </row>
    <row r="79" spans="1:13" ht="24" customHeight="1">
      <c r="A79" s="27" t="s">
        <v>131</v>
      </c>
      <c r="B79" s="27" t="s">
        <v>38</v>
      </c>
      <c r="C79" s="50">
        <v>60</v>
      </c>
      <c r="D79" s="105" t="s">
        <v>5</v>
      </c>
      <c r="E79" s="105"/>
      <c r="F79" s="105"/>
      <c r="G79" s="8" t="s">
        <v>57</v>
      </c>
      <c r="H79" s="79" t="s">
        <v>347</v>
      </c>
      <c r="I79" s="83">
        <v>2750</v>
      </c>
      <c r="J79" s="83">
        <v>2749.976</v>
      </c>
      <c r="K79" s="16">
        <v>3000</v>
      </c>
      <c r="L79" s="16">
        <v>3300</v>
      </c>
      <c r="M79" s="16">
        <v>3600</v>
      </c>
    </row>
    <row r="80" spans="1:13" ht="23.25" customHeight="1">
      <c r="A80" s="27" t="s">
        <v>132</v>
      </c>
      <c r="B80" s="27" t="s">
        <v>47</v>
      </c>
      <c r="C80" s="50">
        <v>61</v>
      </c>
      <c r="D80" s="91" t="s">
        <v>50</v>
      </c>
      <c r="E80" s="91"/>
      <c r="F80" s="91"/>
      <c r="G80" s="15" t="s">
        <v>216</v>
      </c>
      <c r="H80" s="79" t="s">
        <v>347</v>
      </c>
      <c r="I80" s="83">
        <v>500</v>
      </c>
      <c r="J80" s="83">
        <v>495</v>
      </c>
      <c r="K80" s="16">
        <v>500</v>
      </c>
      <c r="L80" s="16">
        <v>500</v>
      </c>
      <c r="M80" s="16">
        <v>500</v>
      </c>
    </row>
    <row r="81" spans="1:13" ht="28.5" customHeight="1">
      <c r="A81" s="27" t="s">
        <v>162</v>
      </c>
      <c r="B81" s="27" t="s">
        <v>35</v>
      </c>
      <c r="C81" s="50">
        <v>62</v>
      </c>
      <c r="D81" s="92" t="s">
        <v>58</v>
      </c>
      <c r="E81" s="93"/>
      <c r="F81" s="94"/>
      <c r="G81" s="15" t="s">
        <v>295</v>
      </c>
      <c r="H81" s="79" t="s">
        <v>347</v>
      </c>
      <c r="I81" s="83">
        <v>1082.3</v>
      </c>
      <c r="J81" s="83">
        <v>1081.14093</v>
      </c>
      <c r="K81" s="16">
        <v>0</v>
      </c>
      <c r="L81" s="16">
        <v>0</v>
      </c>
      <c r="M81" s="16">
        <v>0</v>
      </c>
    </row>
    <row r="82" spans="1:13" ht="33" customHeight="1">
      <c r="A82" s="27" t="s">
        <v>133</v>
      </c>
      <c r="B82" s="27"/>
      <c r="C82" s="50"/>
      <c r="D82" s="115" t="s">
        <v>134</v>
      </c>
      <c r="E82" s="116"/>
      <c r="F82" s="117"/>
      <c r="G82" s="22"/>
      <c r="H82" s="79" t="s">
        <v>347</v>
      </c>
      <c r="I82" s="85">
        <f>SUM(I83:I89)</f>
        <v>11825.3</v>
      </c>
      <c r="J82" s="85">
        <f>SUM(J83:J89)</f>
        <v>11790.516</v>
      </c>
      <c r="K82" s="19">
        <f>SUM(K83:K89)</f>
        <v>11046</v>
      </c>
      <c r="L82" s="19">
        <f>SUM(L83:L89)</f>
        <v>12065</v>
      </c>
      <c r="M82" s="19">
        <f>SUM(M83:M89)</f>
        <v>12643</v>
      </c>
    </row>
    <row r="83" spans="1:13" ht="26.25" customHeight="1">
      <c r="A83" s="27" t="s">
        <v>135</v>
      </c>
      <c r="B83" s="27" t="s">
        <v>39</v>
      </c>
      <c r="C83" s="7">
        <v>63</v>
      </c>
      <c r="D83" s="91" t="s">
        <v>183</v>
      </c>
      <c r="E83" s="91"/>
      <c r="F83" s="91"/>
      <c r="G83" s="22" t="s">
        <v>22</v>
      </c>
      <c r="H83" s="79" t="s">
        <v>347</v>
      </c>
      <c r="I83" s="83">
        <v>10098.9</v>
      </c>
      <c r="J83" s="83">
        <v>10098.88</v>
      </c>
      <c r="K83" s="16">
        <v>11046</v>
      </c>
      <c r="L83" s="16">
        <v>11565</v>
      </c>
      <c r="M83" s="16">
        <v>12143</v>
      </c>
    </row>
    <row r="84" spans="1:13" ht="26.25" customHeight="1">
      <c r="A84" s="27" t="s">
        <v>135</v>
      </c>
      <c r="B84" s="27" t="s">
        <v>39</v>
      </c>
      <c r="C84" s="7">
        <v>64</v>
      </c>
      <c r="D84" s="91" t="s">
        <v>184</v>
      </c>
      <c r="E84" s="91"/>
      <c r="F84" s="91"/>
      <c r="G84" s="18" t="s">
        <v>251</v>
      </c>
      <c r="H84" s="79" t="s">
        <v>347</v>
      </c>
      <c r="I84" s="83">
        <v>146</v>
      </c>
      <c r="J84" s="83">
        <v>145</v>
      </c>
      <c r="K84" s="16">
        <v>0</v>
      </c>
      <c r="L84" s="16">
        <v>0</v>
      </c>
      <c r="M84" s="16">
        <v>0</v>
      </c>
    </row>
    <row r="85" spans="1:13" ht="24.75" customHeight="1">
      <c r="A85" s="27" t="s">
        <v>135</v>
      </c>
      <c r="B85" s="27" t="s">
        <v>39</v>
      </c>
      <c r="C85" s="7">
        <v>65</v>
      </c>
      <c r="D85" s="105" t="s">
        <v>53</v>
      </c>
      <c r="E85" s="105"/>
      <c r="F85" s="105"/>
      <c r="G85" s="18" t="s">
        <v>71</v>
      </c>
      <c r="H85" s="79" t="s">
        <v>347</v>
      </c>
      <c r="I85" s="83">
        <v>400.1</v>
      </c>
      <c r="J85" s="83">
        <v>400</v>
      </c>
      <c r="K85" s="16">
        <v>0</v>
      </c>
      <c r="L85" s="16">
        <v>0</v>
      </c>
      <c r="M85" s="16">
        <v>0</v>
      </c>
    </row>
    <row r="86" spans="1:13" ht="24" customHeight="1">
      <c r="A86" s="27" t="s">
        <v>135</v>
      </c>
      <c r="B86" s="27" t="s">
        <v>39</v>
      </c>
      <c r="C86" s="7">
        <v>66</v>
      </c>
      <c r="D86" s="91" t="s">
        <v>185</v>
      </c>
      <c r="E86" s="91"/>
      <c r="F86" s="91"/>
      <c r="G86" s="18" t="s">
        <v>250</v>
      </c>
      <c r="H86" s="79" t="s">
        <v>347</v>
      </c>
      <c r="I86" s="83">
        <v>481</v>
      </c>
      <c r="J86" s="83">
        <v>480.994</v>
      </c>
      <c r="K86" s="16">
        <v>0</v>
      </c>
      <c r="L86" s="16">
        <v>0</v>
      </c>
      <c r="M86" s="16">
        <v>0</v>
      </c>
    </row>
    <row r="87" spans="1:13" ht="24.75" customHeight="1">
      <c r="A87" s="27" t="s">
        <v>135</v>
      </c>
      <c r="B87" s="27" t="s">
        <v>34</v>
      </c>
      <c r="C87" s="7">
        <v>67</v>
      </c>
      <c r="D87" s="91" t="s">
        <v>186</v>
      </c>
      <c r="E87" s="91"/>
      <c r="F87" s="91"/>
      <c r="G87" s="18" t="s">
        <v>249</v>
      </c>
      <c r="H87" s="79" t="s">
        <v>347</v>
      </c>
      <c r="I87" s="83">
        <v>99.3</v>
      </c>
      <c r="J87" s="83">
        <v>99.25</v>
      </c>
      <c r="K87" s="16">
        <v>0</v>
      </c>
      <c r="L87" s="16">
        <v>0</v>
      </c>
      <c r="M87" s="16">
        <v>0</v>
      </c>
    </row>
    <row r="88" spans="1:13" ht="33" customHeight="1">
      <c r="A88" s="27" t="s">
        <v>135</v>
      </c>
      <c r="B88" s="27" t="s">
        <v>49</v>
      </c>
      <c r="C88" s="7">
        <v>68</v>
      </c>
      <c r="D88" s="106" t="s">
        <v>170</v>
      </c>
      <c r="E88" s="107"/>
      <c r="F88" s="108"/>
      <c r="G88" s="18" t="s">
        <v>252</v>
      </c>
      <c r="H88" s="79" t="s">
        <v>347</v>
      </c>
      <c r="I88" s="83">
        <v>100</v>
      </c>
      <c r="J88" s="83">
        <v>97.392</v>
      </c>
      <c r="K88" s="16">
        <v>0</v>
      </c>
      <c r="L88" s="16">
        <v>0</v>
      </c>
      <c r="M88" s="16">
        <v>0</v>
      </c>
    </row>
    <row r="89" spans="1:13" ht="30.75" customHeight="1">
      <c r="A89" s="27" t="s">
        <v>136</v>
      </c>
      <c r="B89" s="27" t="s">
        <v>35</v>
      </c>
      <c r="C89" s="7">
        <v>69</v>
      </c>
      <c r="D89" s="105" t="s">
        <v>55</v>
      </c>
      <c r="E89" s="105"/>
      <c r="F89" s="105"/>
      <c r="G89" s="18" t="s">
        <v>253</v>
      </c>
      <c r="H89" s="79" t="s">
        <v>347</v>
      </c>
      <c r="I89" s="83">
        <v>500</v>
      </c>
      <c r="J89" s="83">
        <v>469</v>
      </c>
      <c r="K89" s="16">
        <v>0</v>
      </c>
      <c r="L89" s="16">
        <v>500</v>
      </c>
      <c r="M89" s="16">
        <v>500</v>
      </c>
    </row>
    <row r="90" spans="1:13" ht="51.75" customHeight="1">
      <c r="A90" s="27" t="s">
        <v>137</v>
      </c>
      <c r="B90" s="27"/>
      <c r="C90" s="50"/>
      <c r="D90" s="102" t="s">
        <v>106</v>
      </c>
      <c r="E90" s="103"/>
      <c r="F90" s="104"/>
      <c r="G90" s="8"/>
      <c r="H90" s="79" t="s">
        <v>347</v>
      </c>
      <c r="I90" s="82">
        <f>SUM(I91:I98)</f>
        <v>3044.7999999999997</v>
      </c>
      <c r="J90" s="82">
        <f>SUM(J91:J98)</f>
        <v>3013.6449199999997</v>
      </c>
      <c r="K90" s="17">
        <f>SUM(K91:K98)</f>
        <v>2090.2</v>
      </c>
      <c r="L90" s="17">
        <f>SUM(L91:L98)</f>
        <v>1994.5</v>
      </c>
      <c r="M90" s="17">
        <f>SUM(M91:M98)</f>
        <v>1320</v>
      </c>
    </row>
    <row r="91" spans="1:13" ht="32.25" customHeight="1">
      <c r="A91" s="27" t="s">
        <v>138</v>
      </c>
      <c r="B91" s="27" t="s">
        <v>29</v>
      </c>
      <c r="C91" s="7">
        <v>70</v>
      </c>
      <c r="D91" s="105" t="s">
        <v>43</v>
      </c>
      <c r="E91" s="105"/>
      <c r="F91" s="105"/>
      <c r="G91" s="18" t="s">
        <v>254</v>
      </c>
      <c r="H91" s="79" t="s">
        <v>347</v>
      </c>
      <c r="I91" s="83">
        <v>81.7</v>
      </c>
      <c r="J91" s="83">
        <v>66.191</v>
      </c>
      <c r="K91" s="16">
        <v>90.2</v>
      </c>
      <c r="L91" s="16">
        <v>94.5</v>
      </c>
      <c r="M91" s="16">
        <v>100</v>
      </c>
    </row>
    <row r="92" spans="1:13" ht="37.5" customHeight="1">
      <c r="A92" s="27" t="s">
        <v>138</v>
      </c>
      <c r="B92" s="27" t="s">
        <v>35</v>
      </c>
      <c r="C92" s="50">
        <v>71</v>
      </c>
      <c r="D92" s="106" t="s">
        <v>72</v>
      </c>
      <c r="E92" s="107"/>
      <c r="F92" s="108"/>
      <c r="G92" s="15" t="s">
        <v>227</v>
      </c>
      <c r="H92" s="79" t="s">
        <v>347</v>
      </c>
      <c r="I92" s="83">
        <v>1000</v>
      </c>
      <c r="J92" s="83">
        <v>994.971</v>
      </c>
      <c r="K92" s="23">
        <v>1000</v>
      </c>
      <c r="L92" s="23">
        <v>1000</v>
      </c>
      <c r="M92" s="23">
        <v>0</v>
      </c>
    </row>
    <row r="93" spans="1:13" ht="26.25" customHeight="1">
      <c r="A93" s="27" t="s">
        <v>138</v>
      </c>
      <c r="B93" s="27" t="s">
        <v>35</v>
      </c>
      <c r="C93" s="7">
        <v>72</v>
      </c>
      <c r="D93" s="105" t="s">
        <v>12</v>
      </c>
      <c r="E93" s="105"/>
      <c r="F93" s="105"/>
      <c r="G93" s="22" t="s">
        <v>231</v>
      </c>
      <c r="H93" s="79" t="s">
        <v>347</v>
      </c>
      <c r="I93" s="83">
        <v>510</v>
      </c>
      <c r="J93" s="83">
        <v>504.90292</v>
      </c>
      <c r="K93" s="16">
        <v>400</v>
      </c>
      <c r="L93" s="16">
        <v>400</v>
      </c>
      <c r="M93" s="16">
        <v>620</v>
      </c>
    </row>
    <row r="94" spans="1:13" ht="30" customHeight="1">
      <c r="A94" s="27" t="s">
        <v>138</v>
      </c>
      <c r="B94" s="27" t="s">
        <v>35</v>
      </c>
      <c r="C94" s="50">
        <v>73</v>
      </c>
      <c r="D94" s="91" t="s">
        <v>190</v>
      </c>
      <c r="E94" s="91"/>
      <c r="F94" s="91"/>
      <c r="G94" s="18" t="s">
        <v>228</v>
      </c>
      <c r="H94" s="79" t="s">
        <v>347</v>
      </c>
      <c r="I94" s="83">
        <v>100</v>
      </c>
      <c r="J94" s="83">
        <v>99.936</v>
      </c>
      <c r="K94" s="16">
        <v>0</v>
      </c>
      <c r="L94" s="16">
        <v>0</v>
      </c>
      <c r="M94" s="16">
        <v>0</v>
      </c>
    </row>
    <row r="95" spans="1:13" ht="30" customHeight="1">
      <c r="A95" s="27" t="s">
        <v>138</v>
      </c>
      <c r="B95" s="27" t="s">
        <v>35</v>
      </c>
      <c r="C95" s="7">
        <v>74</v>
      </c>
      <c r="D95" s="91" t="s">
        <v>95</v>
      </c>
      <c r="E95" s="91"/>
      <c r="F95" s="91"/>
      <c r="G95" s="22" t="s">
        <v>229</v>
      </c>
      <c r="H95" s="79" t="s">
        <v>347</v>
      </c>
      <c r="I95" s="83">
        <v>355.5</v>
      </c>
      <c r="J95" s="83">
        <v>350.26</v>
      </c>
      <c r="K95" s="16">
        <v>0</v>
      </c>
      <c r="L95" s="16">
        <v>0</v>
      </c>
      <c r="M95" s="16">
        <v>0</v>
      </c>
    </row>
    <row r="96" spans="1:13" ht="30" customHeight="1">
      <c r="A96" s="27" t="s">
        <v>138</v>
      </c>
      <c r="B96" s="27" t="s">
        <v>42</v>
      </c>
      <c r="C96" s="50">
        <v>75</v>
      </c>
      <c r="D96" s="105" t="s">
        <v>30</v>
      </c>
      <c r="E96" s="105"/>
      <c r="F96" s="105"/>
      <c r="G96" s="18" t="s">
        <v>253</v>
      </c>
      <c r="H96" s="79" t="s">
        <v>347</v>
      </c>
      <c r="I96" s="83">
        <v>529</v>
      </c>
      <c r="J96" s="83">
        <v>529</v>
      </c>
      <c r="K96" s="16">
        <v>600</v>
      </c>
      <c r="L96" s="16">
        <v>500</v>
      </c>
      <c r="M96" s="16">
        <v>600</v>
      </c>
    </row>
    <row r="97" spans="1:13" ht="25.5" customHeight="1">
      <c r="A97" s="27" t="s">
        <v>138</v>
      </c>
      <c r="B97" s="26" t="s">
        <v>42</v>
      </c>
      <c r="C97" s="7">
        <v>76</v>
      </c>
      <c r="D97" s="92" t="s">
        <v>76</v>
      </c>
      <c r="E97" s="93"/>
      <c r="F97" s="94"/>
      <c r="G97" s="8" t="s">
        <v>77</v>
      </c>
      <c r="H97" s="79" t="s">
        <v>347</v>
      </c>
      <c r="I97" s="86">
        <v>250.1</v>
      </c>
      <c r="J97" s="83">
        <v>249.998</v>
      </c>
      <c r="K97" s="16">
        <v>0</v>
      </c>
      <c r="L97" s="16">
        <v>0</v>
      </c>
      <c r="M97" s="16">
        <v>0</v>
      </c>
    </row>
    <row r="98" spans="1:13" ht="39" customHeight="1">
      <c r="A98" s="27" t="s">
        <v>138</v>
      </c>
      <c r="B98" s="26" t="s">
        <v>42</v>
      </c>
      <c r="C98" s="50">
        <v>77</v>
      </c>
      <c r="D98" s="92" t="s">
        <v>171</v>
      </c>
      <c r="E98" s="93"/>
      <c r="F98" s="94"/>
      <c r="G98" s="8" t="s">
        <v>77</v>
      </c>
      <c r="H98" s="79" t="s">
        <v>347</v>
      </c>
      <c r="I98" s="86">
        <v>218.5</v>
      </c>
      <c r="J98" s="83">
        <v>218.386</v>
      </c>
      <c r="K98" s="16">
        <v>0</v>
      </c>
      <c r="L98" s="16">
        <v>0</v>
      </c>
      <c r="M98" s="16">
        <v>0</v>
      </c>
    </row>
    <row r="99" spans="1:13" ht="50.25" customHeight="1">
      <c r="A99" s="27" t="s">
        <v>140</v>
      </c>
      <c r="B99" s="27"/>
      <c r="C99" s="50"/>
      <c r="D99" s="102" t="s">
        <v>110</v>
      </c>
      <c r="E99" s="103"/>
      <c r="F99" s="104"/>
      <c r="G99" s="22"/>
      <c r="H99" s="79" t="s">
        <v>347</v>
      </c>
      <c r="I99" s="82">
        <f>SUM(I100:I111)</f>
        <v>4456.799999999999</v>
      </c>
      <c r="J99" s="82">
        <f>SUM(J100:J111)</f>
        <v>4358.953</v>
      </c>
      <c r="K99" s="17">
        <f>SUM(K100:K108)</f>
        <v>5554.299999999999</v>
      </c>
      <c r="L99" s="17">
        <f>SUM(L100:L108)</f>
        <v>6007</v>
      </c>
      <c r="M99" s="17">
        <f>SUM(M100:M108)</f>
        <v>6293</v>
      </c>
    </row>
    <row r="100" spans="1:13" ht="36" customHeight="1">
      <c r="A100" s="27" t="s">
        <v>139</v>
      </c>
      <c r="B100" s="27" t="s">
        <v>33</v>
      </c>
      <c r="C100" s="7">
        <v>78</v>
      </c>
      <c r="D100" s="105" t="s">
        <v>28</v>
      </c>
      <c r="E100" s="105"/>
      <c r="F100" s="105"/>
      <c r="G100" s="8" t="s">
        <v>67</v>
      </c>
      <c r="H100" s="79" t="s">
        <v>347</v>
      </c>
      <c r="I100" s="83">
        <v>349.25</v>
      </c>
      <c r="J100" s="83">
        <v>348.823</v>
      </c>
      <c r="K100" s="16">
        <v>415.6</v>
      </c>
      <c r="L100" s="16">
        <v>435</v>
      </c>
      <c r="M100" s="16">
        <v>456</v>
      </c>
    </row>
    <row r="101" spans="1:13" ht="129" customHeight="1">
      <c r="A101" s="27" t="s">
        <v>139</v>
      </c>
      <c r="B101" s="27" t="s">
        <v>33</v>
      </c>
      <c r="C101" s="7">
        <v>79</v>
      </c>
      <c r="D101" s="105" t="s">
        <v>25</v>
      </c>
      <c r="E101" s="105"/>
      <c r="F101" s="105"/>
      <c r="G101" s="8" t="s">
        <v>65</v>
      </c>
      <c r="H101" s="79" t="s">
        <v>347</v>
      </c>
      <c r="I101" s="83">
        <v>1000</v>
      </c>
      <c r="J101" s="83">
        <v>999.885</v>
      </c>
      <c r="K101" s="16">
        <v>1104.6</v>
      </c>
      <c r="L101" s="16">
        <v>1155</v>
      </c>
      <c r="M101" s="16">
        <v>1213</v>
      </c>
    </row>
    <row r="102" spans="1:13" ht="33" customHeight="1">
      <c r="A102" s="27" t="s">
        <v>139</v>
      </c>
      <c r="B102" s="27" t="s">
        <v>33</v>
      </c>
      <c r="C102" s="7">
        <v>80</v>
      </c>
      <c r="D102" s="105" t="s">
        <v>26</v>
      </c>
      <c r="E102" s="105"/>
      <c r="F102" s="105"/>
      <c r="G102" s="22" t="s">
        <v>57</v>
      </c>
      <c r="H102" s="79" t="s">
        <v>347</v>
      </c>
      <c r="I102" s="83">
        <v>780.9</v>
      </c>
      <c r="J102" s="83">
        <v>780.786</v>
      </c>
      <c r="K102" s="16">
        <v>862.6</v>
      </c>
      <c r="L102" s="16">
        <v>903</v>
      </c>
      <c r="M102" s="16">
        <v>948</v>
      </c>
    </row>
    <row r="103" spans="1:13" ht="27" customHeight="1">
      <c r="A103" s="27" t="s">
        <v>139</v>
      </c>
      <c r="B103" s="27" t="s">
        <v>33</v>
      </c>
      <c r="C103" s="7">
        <v>81</v>
      </c>
      <c r="D103" s="106" t="s">
        <v>59</v>
      </c>
      <c r="E103" s="107"/>
      <c r="F103" s="108"/>
      <c r="G103" s="18" t="s">
        <v>255</v>
      </c>
      <c r="H103" s="79" t="s">
        <v>347</v>
      </c>
      <c r="I103" s="83">
        <v>56.4</v>
      </c>
      <c r="J103" s="83">
        <v>56.311</v>
      </c>
      <c r="K103" s="16">
        <v>0</v>
      </c>
      <c r="L103" s="16">
        <v>0</v>
      </c>
      <c r="M103" s="16">
        <v>0</v>
      </c>
    </row>
    <row r="104" spans="1:13" ht="27" customHeight="1">
      <c r="A104" s="27" t="s">
        <v>139</v>
      </c>
      <c r="B104" s="27" t="s">
        <v>33</v>
      </c>
      <c r="C104" s="7">
        <v>82</v>
      </c>
      <c r="D104" s="92" t="s">
        <v>56</v>
      </c>
      <c r="E104" s="93"/>
      <c r="F104" s="94"/>
      <c r="G104" s="22" t="s">
        <v>57</v>
      </c>
      <c r="H104" s="79" t="s">
        <v>347</v>
      </c>
      <c r="I104" s="83">
        <v>96</v>
      </c>
      <c r="J104" s="83">
        <v>0</v>
      </c>
      <c r="K104" s="16">
        <v>100</v>
      </c>
      <c r="L104" s="16">
        <v>300</v>
      </c>
      <c r="M104" s="16">
        <v>300</v>
      </c>
    </row>
    <row r="105" spans="1:13" ht="27" customHeight="1">
      <c r="A105" s="27" t="s">
        <v>139</v>
      </c>
      <c r="B105" s="27" t="s">
        <v>34</v>
      </c>
      <c r="C105" s="7">
        <v>83</v>
      </c>
      <c r="D105" s="105" t="s">
        <v>10</v>
      </c>
      <c r="E105" s="105"/>
      <c r="F105" s="105"/>
      <c r="G105" s="8" t="s">
        <v>57</v>
      </c>
      <c r="H105" s="79" t="s">
        <v>347</v>
      </c>
      <c r="I105" s="83">
        <v>1282.6</v>
      </c>
      <c r="J105" s="83">
        <v>1282.439</v>
      </c>
      <c r="K105" s="16">
        <v>2210</v>
      </c>
      <c r="L105" s="16">
        <v>2314</v>
      </c>
      <c r="M105" s="16">
        <v>2430</v>
      </c>
    </row>
    <row r="106" spans="1:13" ht="27.75" customHeight="1">
      <c r="A106" s="27" t="s">
        <v>139</v>
      </c>
      <c r="B106" s="27" t="s">
        <v>34</v>
      </c>
      <c r="C106" s="7">
        <v>84</v>
      </c>
      <c r="D106" s="105" t="s">
        <v>0</v>
      </c>
      <c r="E106" s="105"/>
      <c r="F106" s="105"/>
      <c r="G106" s="15" t="s">
        <v>296</v>
      </c>
      <c r="H106" s="79" t="s">
        <v>347</v>
      </c>
      <c r="I106" s="83">
        <v>392</v>
      </c>
      <c r="J106" s="83">
        <v>391.986</v>
      </c>
      <c r="K106" s="16">
        <v>442</v>
      </c>
      <c r="L106" s="16">
        <v>462</v>
      </c>
      <c r="M106" s="16">
        <v>486</v>
      </c>
    </row>
    <row r="107" spans="1:13" ht="24" customHeight="1">
      <c r="A107" s="27" t="s">
        <v>139</v>
      </c>
      <c r="B107" s="27" t="s">
        <v>38</v>
      </c>
      <c r="C107" s="7">
        <v>85</v>
      </c>
      <c r="D107" s="105" t="s">
        <v>27</v>
      </c>
      <c r="E107" s="105"/>
      <c r="F107" s="105"/>
      <c r="G107" s="22" t="s">
        <v>68</v>
      </c>
      <c r="H107" s="79" t="s">
        <v>347</v>
      </c>
      <c r="I107" s="83">
        <v>379.8</v>
      </c>
      <c r="J107" s="83">
        <v>379.776</v>
      </c>
      <c r="K107" s="16">
        <v>419.5</v>
      </c>
      <c r="L107" s="16">
        <v>438</v>
      </c>
      <c r="M107" s="16">
        <v>460</v>
      </c>
    </row>
    <row r="108" spans="1:13" ht="33.75" customHeight="1">
      <c r="A108" s="27" t="s">
        <v>139</v>
      </c>
      <c r="B108" s="27" t="s">
        <v>49</v>
      </c>
      <c r="C108" s="7">
        <v>86</v>
      </c>
      <c r="D108" s="92" t="s">
        <v>101</v>
      </c>
      <c r="E108" s="93"/>
      <c r="F108" s="94"/>
      <c r="G108" s="22" t="s">
        <v>187</v>
      </c>
      <c r="H108" s="79" t="s">
        <v>347</v>
      </c>
      <c r="I108" s="83">
        <v>31.45</v>
      </c>
      <c r="J108" s="83">
        <v>31.411</v>
      </c>
      <c r="K108" s="16">
        <v>0</v>
      </c>
      <c r="L108" s="16">
        <v>0</v>
      </c>
      <c r="M108" s="16">
        <v>0</v>
      </c>
    </row>
    <row r="109" spans="1:13" ht="33.75" customHeight="1">
      <c r="A109" s="27" t="s">
        <v>139</v>
      </c>
      <c r="B109" s="27" t="s">
        <v>49</v>
      </c>
      <c r="C109" s="7">
        <v>87</v>
      </c>
      <c r="D109" s="92" t="s">
        <v>344</v>
      </c>
      <c r="E109" s="93"/>
      <c r="F109" s="94"/>
      <c r="G109" s="18" t="s">
        <v>297</v>
      </c>
      <c r="H109" s="79" t="s">
        <v>347</v>
      </c>
      <c r="I109" s="83">
        <v>14</v>
      </c>
      <c r="J109" s="83">
        <v>13.25</v>
      </c>
      <c r="K109" s="16"/>
      <c r="L109" s="16"/>
      <c r="M109" s="16"/>
    </row>
    <row r="110" spans="1:13" ht="33.75" customHeight="1">
      <c r="A110" s="27" t="s">
        <v>139</v>
      </c>
      <c r="B110" s="27" t="s">
        <v>49</v>
      </c>
      <c r="C110" s="7">
        <v>88</v>
      </c>
      <c r="D110" s="92" t="s">
        <v>206</v>
      </c>
      <c r="E110" s="93"/>
      <c r="F110" s="94"/>
      <c r="G110" s="22" t="s">
        <v>207</v>
      </c>
      <c r="H110" s="79" t="s">
        <v>347</v>
      </c>
      <c r="I110" s="83">
        <v>17</v>
      </c>
      <c r="J110" s="83">
        <v>16.961</v>
      </c>
      <c r="K110" s="16"/>
      <c r="L110" s="16"/>
      <c r="M110" s="16"/>
    </row>
    <row r="111" spans="1:13" ht="25.5" customHeight="1">
      <c r="A111" s="27" t="s">
        <v>139</v>
      </c>
      <c r="B111" s="27" t="s">
        <v>49</v>
      </c>
      <c r="C111" s="7">
        <v>89</v>
      </c>
      <c r="D111" s="92" t="s">
        <v>202</v>
      </c>
      <c r="E111" s="93"/>
      <c r="F111" s="94"/>
      <c r="G111" s="18" t="s">
        <v>298</v>
      </c>
      <c r="H111" s="79" t="s">
        <v>347</v>
      </c>
      <c r="I111" s="83">
        <v>57.4</v>
      </c>
      <c r="J111" s="83">
        <v>57.325</v>
      </c>
      <c r="K111" s="16">
        <v>0</v>
      </c>
      <c r="L111" s="16">
        <v>0</v>
      </c>
      <c r="M111" s="16">
        <v>0</v>
      </c>
    </row>
    <row r="112" spans="1:13" ht="27.75" customHeight="1">
      <c r="A112" s="27" t="s">
        <v>141</v>
      </c>
      <c r="B112" s="27"/>
      <c r="C112" s="50"/>
      <c r="D112" s="102" t="s">
        <v>142</v>
      </c>
      <c r="E112" s="103"/>
      <c r="F112" s="104"/>
      <c r="G112" s="22"/>
      <c r="H112" s="79" t="s">
        <v>347</v>
      </c>
      <c r="I112" s="82">
        <f>SUM(I113:I115)</f>
        <v>1105.2</v>
      </c>
      <c r="J112" s="82">
        <f>SUM(J113:J115)</f>
        <v>1104.959</v>
      </c>
      <c r="K112" s="17">
        <f>SUM(K113:K115)</f>
        <v>1237.3</v>
      </c>
      <c r="L112" s="17">
        <f>SUM(L113:L115)</f>
        <v>1295</v>
      </c>
      <c r="M112" s="17">
        <f>SUM(M113:M115)</f>
        <v>1360</v>
      </c>
    </row>
    <row r="113" spans="1:13" ht="27.75" customHeight="1">
      <c r="A113" s="27" t="s">
        <v>143</v>
      </c>
      <c r="B113" s="27" t="s">
        <v>34</v>
      </c>
      <c r="C113" s="7">
        <v>90</v>
      </c>
      <c r="D113" s="91" t="s">
        <v>46</v>
      </c>
      <c r="E113" s="91"/>
      <c r="F113" s="91"/>
      <c r="G113" s="8" t="s">
        <v>63</v>
      </c>
      <c r="H113" s="79" t="s">
        <v>347</v>
      </c>
      <c r="I113" s="83">
        <v>700</v>
      </c>
      <c r="J113" s="83">
        <v>699.988</v>
      </c>
      <c r="K113" s="16">
        <v>773.3</v>
      </c>
      <c r="L113" s="16">
        <v>809</v>
      </c>
      <c r="M113" s="16">
        <v>850</v>
      </c>
    </row>
    <row r="114" spans="1:13" ht="29.25" customHeight="1">
      <c r="A114" s="27" t="s">
        <v>143</v>
      </c>
      <c r="B114" s="27" t="s">
        <v>34</v>
      </c>
      <c r="C114" s="7">
        <v>91</v>
      </c>
      <c r="D114" s="91" t="s">
        <v>54</v>
      </c>
      <c r="E114" s="91"/>
      <c r="F114" s="91"/>
      <c r="G114" s="8" t="s">
        <v>78</v>
      </c>
      <c r="H114" s="79" t="s">
        <v>347</v>
      </c>
      <c r="I114" s="83">
        <v>105.2</v>
      </c>
      <c r="J114" s="83">
        <v>104.98</v>
      </c>
      <c r="K114" s="16">
        <v>132.6</v>
      </c>
      <c r="L114" s="16">
        <v>139</v>
      </c>
      <c r="M114" s="16">
        <v>146</v>
      </c>
    </row>
    <row r="115" spans="1:13" ht="103.5" customHeight="1">
      <c r="A115" s="27" t="s">
        <v>143</v>
      </c>
      <c r="B115" s="27" t="s">
        <v>39</v>
      </c>
      <c r="C115" s="7">
        <v>92</v>
      </c>
      <c r="D115" s="105" t="s">
        <v>32</v>
      </c>
      <c r="E115" s="105"/>
      <c r="F115" s="105"/>
      <c r="G115" s="15" t="s">
        <v>299</v>
      </c>
      <c r="H115" s="79" t="s">
        <v>347</v>
      </c>
      <c r="I115" s="83">
        <v>300</v>
      </c>
      <c r="J115" s="83">
        <v>299.991</v>
      </c>
      <c r="K115" s="16">
        <v>331.4</v>
      </c>
      <c r="L115" s="16">
        <v>347</v>
      </c>
      <c r="M115" s="16">
        <v>364</v>
      </c>
    </row>
    <row r="116" spans="1:13" ht="33.75" customHeight="1">
      <c r="A116" s="27" t="s">
        <v>144</v>
      </c>
      <c r="B116" s="27"/>
      <c r="C116" s="50"/>
      <c r="D116" s="102" t="s">
        <v>145</v>
      </c>
      <c r="E116" s="103"/>
      <c r="F116" s="104"/>
      <c r="G116" s="8"/>
      <c r="H116" s="79" t="s">
        <v>347</v>
      </c>
      <c r="I116" s="82">
        <f>SUM(I117:I122)</f>
        <v>21137.5</v>
      </c>
      <c r="J116" s="82">
        <f>SUM(J117:J122)</f>
        <v>21137.467</v>
      </c>
      <c r="K116" s="17">
        <f>SUM(K117:K122)</f>
        <v>23936.100000000006</v>
      </c>
      <c r="L116" s="17">
        <f>SUM(L117:L122)</f>
        <v>26837</v>
      </c>
      <c r="M116" s="17">
        <f>SUM(M117:M122)</f>
        <v>28182</v>
      </c>
    </row>
    <row r="117" spans="1:13" ht="48" customHeight="1">
      <c r="A117" s="27" t="s">
        <v>154</v>
      </c>
      <c r="B117" s="27" t="s">
        <v>34</v>
      </c>
      <c r="C117" s="7">
        <v>93</v>
      </c>
      <c r="D117" s="105" t="s">
        <v>11</v>
      </c>
      <c r="E117" s="105"/>
      <c r="F117" s="105"/>
      <c r="G117" s="15" t="s">
        <v>257</v>
      </c>
      <c r="H117" s="79" t="s">
        <v>347</v>
      </c>
      <c r="I117" s="83">
        <v>14781.5</v>
      </c>
      <c r="J117" s="83">
        <v>14781.472</v>
      </c>
      <c r="K117" s="16">
        <v>16327.7</v>
      </c>
      <c r="L117" s="16">
        <v>18873</v>
      </c>
      <c r="M117" s="16">
        <v>19820</v>
      </c>
    </row>
    <row r="118" spans="1:13" ht="118.5" customHeight="1">
      <c r="A118" s="27" t="s">
        <v>154</v>
      </c>
      <c r="B118" s="27" t="s">
        <v>34</v>
      </c>
      <c r="C118" s="50">
        <v>94</v>
      </c>
      <c r="D118" s="92" t="s">
        <v>93</v>
      </c>
      <c r="E118" s="93"/>
      <c r="F118" s="94"/>
      <c r="G118" s="8" t="s">
        <v>217</v>
      </c>
      <c r="H118" s="79" t="s">
        <v>347</v>
      </c>
      <c r="I118" s="83">
        <v>3684.3</v>
      </c>
      <c r="J118" s="83">
        <v>3684.299</v>
      </c>
      <c r="K118" s="16">
        <v>4069.7</v>
      </c>
      <c r="L118" s="16">
        <v>4261</v>
      </c>
      <c r="M118" s="16">
        <v>4474</v>
      </c>
    </row>
    <row r="119" spans="1:13" ht="60" customHeight="1">
      <c r="A119" s="27" t="s">
        <v>154</v>
      </c>
      <c r="B119" s="27" t="s">
        <v>34</v>
      </c>
      <c r="C119" s="7">
        <v>95</v>
      </c>
      <c r="D119" s="105" t="s">
        <v>23</v>
      </c>
      <c r="E119" s="105"/>
      <c r="F119" s="105"/>
      <c r="G119" s="8" t="s">
        <v>218</v>
      </c>
      <c r="H119" s="79" t="s">
        <v>347</v>
      </c>
      <c r="I119" s="83">
        <v>537.2</v>
      </c>
      <c r="J119" s="83">
        <v>537.196</v>
      </c>
      <c r="K119" s="36">
        <v>942.9</v>
      </c>
      <c r="L119" s="36">
        <v>987</v>
      </c>
      <c r="M119" s="36">
        <v>1036</v>
      </c>
    </row>
    <row r="120" spans="1:13" ht="43.5" customHeight="1">
      <c r="A120" s="27" t="s">
        <v>154</v>
      </c>
      <c r="B120" s="27" t="s">
        <v>34</v>
      </c>
      <c r="C120" s="50">
        <v>96</v>
      </c>
      <c r="D120" s="105" t="s">
        <v>1</v>
      </c>
      <c r="E120" s="105"/>
      <c r="F120" s="105"/>
      <c r="G120" s="8" t="s">
        <v>222</v>
      </c>
      <c r="H120" s="79" t="s">
        <v>347</v>
      </c>
      <c r="I120" s="83">
        <v>443.5</v>
      </c>
      <c r="J120" s="83">
        <v>443.5</v>
      </c>
      <c r="K120" s="36">
        <v>718</v>
      </c>
      <c r="L120" s="36">
        <v>751</v>
      </c>
      <c r="M120" s="36">
        <v>789</v>
      </c>
    </row>
    <row r="121" spans="1:13" ht="34.5" customHeight="1">
      <c r="A121" s="27" t="s">
        <v>154</v>
      </c>
      <c r="B121" s="27" t="s">
        <v>34</v>
      </c>
      <c r="C121" s="7">
        <v>97</v>
      </c>
      <c r="D121" s="105" t="s">
        <v>41</v>
      </c>
      <c r="E121" s="105"/>
      <c r="F121" s="105"/>
      <c r="G121" s="15" t="s">
        <v>223</v>
      </c>
      <c r="H121" s="79" t="s">
        <v>347</v>
      </c>
      <c r="I121" s="83">
        <v>1500</v>
      </c>
      <c r="J121" s="83">
        <v>1500</v>
      </c>
      <c r="K121" s="36">
        <v>1656.9</v>
      </c>
      <c r="L121" s="36">
        <v>1734</v>
      </c>
      <c r="M121" s="36">
        <v>1821</v>
      </c>
    </row>
    <row r="122" spans="1:13" ht="33" customHeight="1">
      <c r="A122" s="27" t="s">
        <v>154</v>
      </c>
      <c r="B122" s="27" t="s">
        <v>39</v>
      </c>
      <c r="C122" s="50">
        <v>98</v>
      </c>
      <c r="D122" s="105" t="s">
        <v>73</v>
      </c>
      <c r="E122" s="105"/>
      <c r="F122" s="105"/>
      <c r="G122" s="18" t="s">
        <v>219</v>
      </c>
      <c r="H122" s="79" t="s">
        <v>347</v>
      </c>
      <c r="I122" s="83">
        <v>191</v>
      </c>
      <c r="J122" s="83">
        <v>191</v>
      </c>
      <c r="K122" s="36">
        <v>220.9</v>
      </c>
      <c r="L122" s="36">
        <v>231</v>
      </c>
      <c r="M122" s="36">
        <v>242</v>
      </c>
    </row>
    <row r="123" spans="1:13" ht="30.75" customHeight="1">
      <c r="A123" s="27" t="s">
        <v>148</v>
      </c>
      <c r="B123" s="27"/>
      <c r="C123" s="7"/>
      <c r="D123" s="118" t="s">
        <v>149</v>
      </c>
      <c r="E123" s="118"/>
      <c r="F123" s="118"/>
      <c r="G123" s="8"/>
      <c r="H123" s="79" t="s">
        <v>347</v>
      </c>
      <c r="I123" s="82">
        <f>SUM(I124:I126)</f>
        <v>1802.5</v>
      </c>
      <c r="J123" s="82">
        <f>SUM(J124:J126)</f>
        <v>1121.306</v>
      </c>
      <c r="K123" s="17">
        <f>SUM(K124:K126)</f>
        <v>642.2</v>
      </c>
      <c r="L123" s="17">
        <f>SUM(L124:L126)</f>
        <v>672</v>
      </c>
      <c r="M123" s="17">
        <f>SUM(M124:M126)</f>
        <v>705</v>
      </c>
    </row>
    <row r="124" spans="1:13" ht="25.5" customHeight="1">
      <c r="A124" s="27" t="s">
        <v>150</v>
      </c>
      <c r="B124" s="27" t="s">
        <v>49</v>
      </c>
      <c r="C124" s="50">
        <v>99</v>
      </c>
      <c r="D124" s="106" t="s">
        <v>191</v>
      </c>
      <c r="E124" s="107"/>
      <c r="F124" s="108"/>
      <c r="G124" s="18" t="s">
        <v>220</v>
      </c>
      <c r="H124" s="79" t="s">
        <v>347</v>
      </c>
      <c r="I124" s="83">
        <v>99</v>
      </c>
      <c r="J124" s="83">
        <v>98.989</v>
      </c>
      <c r="K124" s="36">
        <v>0</v>
      </c>
      <c r="L124" s="36">
        <v>0</v>
      </c>
      <c r="M124" s="36">
        <v>0</v>
      </c>
    </row>
    <row r="125" spans="1:13" ht="28.5" customHeight="1">
      <c r="A125" s="27" t="s">
        <v>150</v>
      </c>
      <c r="B125" s="27" t="s">
        <v>35</v>
      </c>
      <c r="C125" s="50">
        <v>100</v>
      </c>
      <c r="D125" s="106" t="s">
        <v>188</v>
      </c>
      <c r="E125" s="107"/>
      <c r="F125" s="108"/>
      <c r="G125" s="22" t="s">
        <v>189</v>
      </c>
      <c r="H125" s="79" t="s">
        <v>347</v>
      </c>
      <c r="I125" s="83">
        <v>1122.1</v>
      </c>
      <c r="J125" s="83">
        <v>757.107</v>
      </c>
      <c r="K125" s="36">
        <v>0</v>
      </c>
      <c r="L125" s="36">
        <v>0</v>
      </c>
      <c r="M125" s="36">
        <v>0</v>
      </c>
    </row>
    <row r="126" spans="1:13" ht="34.5" customHeight="1">
      <c r="A126" s="27" t="s">
        <v>163</v>
      </c>
      <c r="B126" s="27" t="s">
        <v>164</v>
      </c>
      <c r="C126" s="50">
        <v>101</v>
      </c>
      <c r="D126" s="105" t="s">
        <v>74</v>
      </c>
      <c r="E126" s="105"/>
      <c r="F126" s="105"/>
      <c r="G126" s="22" t="s">
        <v>68</v>
      </c>
      <c r="H126" s="79" t="s">
        <v>347</v>
      </c>
      <c r="I126" s="83">
        <v>581.4</v>
      </c>
      <c r="J126" s="87">
        <v>265.21</v>
      </c>
      <c r="K126" s="36">
        <v>642.2</v>
      </c>
      <c r="L126" s="36">
        <v>672</v>
      </c>
      <c r="M126" s="36">
        <v>705</v>
      </c>
    </row>
    <row r="127" spans="1:13" ht="29.25" customHeight="1">
      <c r="A127" s="27" t="s">
        <v>151</v>
      </c>
      <c r="B127" s="27"/>
      <c r="C127" s="7"/>
      <c r="D127" s="118" t="s">
        <v>152</v>
      </c>
      <c r="E127" s="118"/>
      <c r="F127" s="118"/>
      <c r="G127" s="8"/>
      <c r="H127" s="79" t="s">
        <v>347</v>
      </c>
      <c r="I127" s="82">
        <f>I128</f>
        <v>500</v>
      </c>
      <c r="J127" s="82">
        <f>J128</f>
        <v>433.512</v>
      </c>
      <c r="K127" s="17">
        <f>K128</f>
        <v>0</v>
      </c>
      <c r="L127" s="17">
        <f>L128</f>
        <v>0</v>
      </c>
      <c r="M127" s="17">
        <f>M128</f>
        <v>0</v>
      </c>
    </row>
    <row r="128" spans="1:13" ht="27" customHeight="1">
      <c r="A128" s="27" t="s">
        <v>153</v>
      </c>
      <c r="B128" s="27" t="s">
        <v>35</v>
      </c>
      <c r="C128" s="50">
        <v>102</v>
      </c>
      <c r="D128" s="92" t="s">
        <v>90</v>
      </c>
      <c r="E128" s="93"/>
      <c r="F128" s="94"/>
      <c r="G128" s="18" t="s">
        <v>221</v>
      </c>
      <c r="H128" s="79" t="s">
        <v>347</v>
      </c>
      <c r="I128" s="83">
        <v>500</v>
      </c>
      <c r="J128" s="83">
        <v>433.512</v>
      </c>
      <c r="K128" s="36">
        <v>0</v>
      </c>
      <c r="L128" s="36">
        <v>0</v>
      </c>
      <c r="M128" s="36">
        <v>0</v>
      </c>
    </row>
    <row r="129" spans="1:13" ht="30" customHeight="1">
      <c r="A129" s="27" t="s">
        <v>105</v>
      </c>
      <c r="B129" s="27" t="s">
        <v>35</v>
      </c>
      <c r="C129" s="50"/>
      <c r="D129" s="102" t="s">
        <v>155</v>
      </c>
      <c r="E129" s="103"/>
      <c r="F129" s="104"/>
      <c r="G129" s="8"/>
      <c r="H129" s="79" t="s">
        <v>347</v>
      </c>
      <c r="I129" s="82">
        <v>2000</v>
      </c>
      <c r="J129" s="82">
        <v>895.492</v>
      </c>
      <c r="K129" s="38">
        <v>1000</v>
      </c>
      <c r="L129" s="38">
        <v>0</v>
      </c>
      <c r="M129" s="38">
        <v>0</v>
      </c>
    </row>
    <row r="130" spans="1:13" ht="54" customHeight="1">
      <c r="A130" s="27"/>
      <c r="B130" s="27"/>
      <c r="C130" s="50">
        <v>103</v>
      </c>
      <c r="D130" s="121" t="s">
        <v>345</v>
      </c>
      <c r="E130" s="122"/>
      <c r="F130" s="123"/>
      <c r="G130" s="8"/>
      <c r="H130" s="79" t="s">
        <v>347</v>
      </c>
      <c r="I130" s="82">
        <v>2000</v>
      </c>
      <c r="J130" s="82">
        <v>895.492</v>
      </c>
      <c r="K130" s="38"/>
      <c r="L130" s="38"/>
      <c r="M130" s="38"/>
    </row>
    <row r="131" spans="1:13" ht="37.5" customHeight="1">
      <c r="A131" s="27" t="s">
        <v>19</v>
      </c>
      <c r="B131" s="27"/>
      <c r="C131" s="7"/>
      <c r="D131" s="124" t="s">
        <v>3</v>
      </c>
      <c r="E131" s="124"/>
      <c r="F131" s="124"/>
      <c r="G131" s="22"/>
      <c r="H131" s="80"/>
      <c r="I131" s="85">
        <f>I132</f>
        <v>9322.4</v>
      </c>
      <c r="J131" s="85">
        <f>J132</f>
        <v>8943</v>
      </c>
      <c r="K131" s="11">
        <f>K132</f>
        <v>10958.1</v>
      </c>
      <c r="L131" s="11">
        <f>L132</f>
        <v>11887.8</v>
      </c>
      <c r="M131" s="11">
        <f>M132</f>
        <v>9005</v>
      </c>
    </row>
    <row r="132" spans="1:13" ht="27" customHeight="1">
      <c r="A132" s="27" t="s">
        <v>20</v>
      </c>
      <c r="B132" s="27"/>
      <c r="C132" s="7">
        <v>104</v>
      </c>
      <c r="D132" s="112" t="s">
        <v>21</v>
      </c>
      <c r="E132" s="112"/>
      <c r="F132" s="112"/>
      <c r="G132" s="8" t="s">
        <v>66</v>
      </c>
      <c r="H132" s="79" t="s">
        <v>347</v>
      </c>
      <c r="I132" s="85">
        <v>9322.4</v>
      </c>
      <c r="J132" s="85">
        <v>8943</v>
      </c>
      <c r="K132" s="12">
        <v>10958.1</v>
      </c>
      <c r="L132" s="12">
        <v>11887.8</v>
      </c>
      <c r="M132" s="12">
        <v>9005</v>
      </c>
    </row>
    <row r="133" spans="1:13" ht="15.75">
      <c r="A133" s="27"/>
      <c r="B133" s="27"/>
      <c r="C133" s="7"/>
      <c r="D133" s="124" t="s">
        <v>2</v>
      </c>
      <c r="E133" s="124"/>
      <c r="F133" s="124"/>
      <c r="G133" s="7"/>
      <c r="H133" s="7"/>
      <c r="I133" s="85">
        <f>I131+I129+I127+I123+I116+I112+I99+I90+I82+I74+I60+I54+I44+I38+I30+I28+I24+I16+I5</f>
        <v>105868.722</v>
      </c>
      <c r="J133" s="85">
        <f>J5+J16+J28+J30+J38+J44+J54+J60+J74+J82+J90+J99+J112+J116+J123+J127+J129+J131</f>
        <v>94933.58852</v>
      </c>
      <c r="K133" s="11" t="e">
        <f>#REF!+#REF!+#REF!+#REF!+K131+K129</f>
        <v>#REF!</v>
      </c>
      <c r="L133" s="11" t="e">
        <f>#REF!+#REF!+#REF!+#REF!+L131+L129</f>
        <v>#REF!</v>
      </c>
      <c r="M133" s="11" t="e">
        <f>#REF!+#REF!+#REF!+#REF!+M131+M129</f>
        <v>#REF!</v>
      </c>
    </row>
    <row r="134" spans="1:12" ht="15.75" hidden="1">
      <c r="A134" s="28"/>
      <c r="B134" s="31"/>
      <c r="C134" s="49"/>
      <c r="D134" s="125" t="s">
        <v>2</v>
      </c>
      <c r="E134" s="126"/>
      <c r="F134" s="127"/>
      <c r="G134" s="2"/>
      <c r="H134" s="2"/>
      <c r="I134" s="88" t="e">
        <f>#REF!+#REF!+#REF!+I131+#REF!</f>
        <v>#REF!</v>
      </c>
      <c r="J134" s="88"/>
      <c r="K134" s="13"/>
      <c r="L134" s="13" t="e">
        <f>I134*1.051</f>
        <v>#REF!</v>
      </c>
    </row>
    <row r="135" spans="9:10" ht="12.75">
      <c r="I135" s="5" t="s">
        <v>224</v>
      </c>
      <c r="J135" s="5"/>
    </row>
    <row r="136" spans="9:10" ht="12.75" hidden="1">
      <c r="I136" s="5"/>
      <c r="J136" s="5"/>
    </row>
    <row r="137" spans="1:13" ht="15">
      <c r="A137" s="119"/>
      <c r="B137" s="119"/>
      <c r="C137" s="119"/>
      <c r="D137" s="119"/>
      <c r="I137" s="24"/>
      <c r="J137" s="24"/>
      <c r="K137" s="24"/>
      <c r="L137" s="24"/>
      <c r="M137" s="24"/>
    </row>
    <row r="138" spans="1:12" ht="15">
      <c r="A138" s="120"/>
      <c r="B138" s="120"/>
      <c r="C138" s="120"/>
      <c r="D138" s="120"/>
      <c r="E138" s="120"/>
      <c r="F138" s="1"/>
      <c r="G138" s="6"/>
      <c r="H138" s="10"/>
      <c r="I138" s="20"/>
      <c r="J138" s="20"/>
      <c r="K138" s="20"/>
      <c r="L138" s="20"/>
    </row>
    <row r="139" spans="9:13" ht="12.75">
      <c r="I139" s="21"/>
      <c r="J139" s="21"/>
      <c r="K139" s="21"/>
      <c r="L139" s="21"/>
      <c r="M139" s="21"/>
    </row>
    <row r="140" spans="9:13" ht="12.75">
      <c r="I140" s="20"/>
      <c r="J140" s="20"/>
      <c r="K140" s="20"/>
      <c r="L140" s="20"/>
      <c r="M140" s="21"/>
    </row>
  </sheetData>
  <sheetProtection/>
  <mergeCells count="136">
    <mergeCell ref="D124:F124"/>
    <mergeCell ref="D125:F125"/>
    <mergeCell ref="D133:F133"/>
    <mergeCell ref="D134:F134"/>
    <mergeCell ref="A137:D137"/>
    <mergeCell ref="A138:E138"/>
    <mergeCell ref="D126:F126"/>
    <mergeCell ref="D127:F127"/>
    <mergeCell ref="D128:F128"/>
    <mergeCell ref="D129:F129"/>
    <mergeCell ref="D130:F130"/>
    <mergeCell ref="D131:F131"/>
    <mergeCell ref="D132:F132"/>
    <mergeCell ref="D118:F118"/>
    <mergeCell ref="D119:F119"/>
    <mergeCell ref="D120:F120"/>
    <mergeCell ref="D121:F121"/>
    <mergeCell ref="D122:F122"/>
    <mergeCell ref="D123:F123"/>
    <mergeCell ref="D112:F112"/>
    <mergeCell ref="D113:F113"/>
    <mergeCell ref="D114:F114"/>
    <mergeCell ref="D115:F115"/>
    <mergeCell ref="D116:F116"/>
    <mergeCell ref="D117:F117"/>
    <mergeCell ref="D106:F106"/>
    <mergeCell ref="D107:F107"/>
    <mergeCell ref="D108:F108"/>
    <mergeCell ref="D109:F109"/>
    <mergeCell ref="D110:F110"/>
    <mergeCell ref="D111:F111"/>
    <mergeCell ref="D100:F100"/>
    <mergeCell ref="D101:F101"/>
    <mergeCell ref="D102:F102"/>
    <mergeCell ref="D103:F103"/>
    <mergeCell ref="D104:F104"/>
    <mergeCell ref="D105:F105"/>
    <mergeCell ref="D94:F94"/>
    <mergeCell ref="D95:F95"/>
    <mergeCell ref="D96:F96"/>
    <mergeCell ref="D97:F97"/>
    <mergeCell ref="D98:F98"/>
    <mergeCell ref="D99:F99"/>
    <mergeCell ref="D88:F88"/>
    <mergeCell ref="D89:F89"/>
    <mergeCell ref="D90:F90"/>
    <mergeCell ref="D91:F91"/>
    <mergeCell ref="D92:F92"/>
    <mergeCell ref="D93:F93"/>
    <mergeCell ref="D82:F82"/>
    <mergeCell ref="D83:F83"/>
    <mergeCell ref="D84:F84"/>
    <mergeCell ref="D85:F85"/>
    <mergeCell ref="D86:F86"/>
    <mergeCell ref="D87:F87"/>
    <mergeCell ref="D76:F76"/>
    <mergeCell ref="D77:F77"/>
    <mergeCell ref="D78:F78"/>
    <mergeCell ref="D79:F79"/>
    <mergeCell ref="D80:F80"/>
    <mergeCell ref="D81:F81"/>
    <mergeCell ref="D70:F70"/>
    <mergeCell ref="D71:F71"/>
    <mergeCell ref="D72:F72"/>
    <mergeCell ref="D73:F73"/>
    <mergeCell ref="D74:F74"/>
    <mergeCell ref="D75:F75"/>
    <mergeCell ref="D64:F64"/>
    <mergeCell ref="D65:F65"/>
    <mergeCell ref="D66:F66"/>
    <mergeCell ref="D67:F67"/>
    <mergeCell ref="D68:F68"/>
    <mergeCell ref="D69:F69"/>
    <mergeCell ref="D58:F58"/>
    <mergeCell ref="D59:F59"/>
    <mergeCell ref="D60:F60"/>
    <mergeCell ref="D61:F61"/>
    <mergeCell ref="D62:F62"/>
    <mergeCell ref="D63:F63"/>
    <mergeCell ref="D52:F52"/>
    <mergeCell ref="D53:F53"/>
    <mergeCell ref="D54:F54"/>
    <mergeCell ref="D55:F55"/>
    <mergeCell ref="D56:F56"/>
    <mergeCell ref="D57:F57"/>
    <mergeCell ref="D46:F46"/>
    <mergeCell ref="D47:F47"/>
    <mergeCell ref="D48:F48"/>
    <mergeCell ref="D49:F49"/>
    <mergeCell ref="D50:F50"/>
    <mergeCell ref="D51:F51"/>
    <mergeCell ref="D40:F40"/>
    <mergeCell ref="D41:F41"/>
    <mergeCell ref="D42:F42"/>
    <mergeCell ref="D43:F43"/>
    <mergeCell ref="D44:F44"/>
    <mergeCell ref="D45:F45"/>
    <mergeCell ref="D34:F34"/>
    <mergeCell ref="D35:F35"/>
    <mergeCell ref="D36:F36"/>
    <mergeCell ref="D37:F37"/>
    <mergeCell ref="D38:F38"/>
    <mergeCell ref="D39:F39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D10:F10"/>
    <mergeCell ref="D11:F11"/>
    <mergeCell ref="D12:F12"/>
    <mergeCell ref="D13:F13"/>
    <mergeCell ref="D14:F14"/>
    <mergeCell ref="D15:F15"/>
    <mergeCell ref="D7:F7"/>
    <mergeCell ref="D8:F8"/>
    <mergeCell ref="D9:F9"/>
    <mergeCell ref="A1:M1"/>
    <mergeCell ref="A2:M2"/>
    <mergeCell ref="A3:M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4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7.25390625" style="29" customWidth="1"/>
    <col min="2" max="2" width="37.00390625" style="9" customWidth="1"/>
    <col min="3" max="3" width="16.75390625" style="5" customWidth="1"/>
    <col min="4" max="4" width="17.00390625" style="5" customWidth="1"/>
    <col min="5" max="5" width="19.875" style="14" customWidth="1"/>
    <col min="6" max="6" width="19.625" style="14" hidden="1" customWidth="1"/>
    <col min="7" max="7" width="0.12890625" style="14" hidden="1" customWidth="1"/>
    <col min="8" max="8" width="14.00390625" style="14" hidden="1" customWidth="1"/>
    <col min="9" max="9" width="14.625" style="14" hidden="1" customWidth="1"/>
    <col min="10" max="11" width="9.125" style="1" customWidth="1"/>
    <col min="12" max="12" width="13.00390625" style="1" customWidth="1"/>
    <col min="13" max="16384" width="9.125" style="1" customWidth="1"/>
  </cols>
  <sheetData>
    <row r="1" spans="1:9" ht="87.75" customHeight="1">
      <c r="A1" s="97" t="s">
        <v>349</v>
      </c>
      <c r="B1" s="97"/>
      <c r="C1" s="97"/>
      <c r="D1" s="97"/>
      <c r="E1" s="97"/>
      <c r="F1" s="97"/>
      <c r="G1" s="97"/>
      <c r="H1" s="97"/>
      <c r="I1" s="97"/>
    </row>
    <row r="2" spans="1:6" s="133" customFormat="1" ht="58.5" customHeight="1">
      <c r="A2" s="90" t="s">
        <v>239</v>
      </c>
      <c r="B2" s="90" t="s">
        <v>211</v>
      </c>
      <c r="C2" s="90" t="s">
        <v>212</v>
      </c>
      <c r="D2" s="90" t="s">
        <v>213</v>
      </c>
      <c r="E2" s="90" t="s">
        <v>267</v>
      </c>
      <c r="F2" s="55" t="s">
        <v>174</v>
      </c>
    </row>
    <row r="3" spans="1:9" ht="41.25" customHeight="1">
      <c r="A3" s="68"/>
      <c r="B3" s="151" t="s">
        <v>357</v>
      </c>
      <c r="C3" s="151"/>
      <c r="D3" s="151"/>
      <c r="E3" s="151"/>
      <c r="F3" s="60">
        <f>SUM(F4:F13)</f>
        <v>0</v>
      </c>
      <c r="G3" s="1"/>
      <c r="H3" s="1"/>
      <c r="I3" s="1"/>
    </row>
    <row r="4" spans="1:9" ht="33" customHeight="1">
      <c r="A4" s="134">
        <v>1</v>
      </c>
      <c r="B4" s="135" t="s">
        <v>300</v>
      </c>
      <c r="C4" s="51" t="s">
        <v>301</v>
      </c>
      <c r="D4" s="136">
        <v>1</v>
      </c>
      <c r="E4" s="136">
        <v>0</v>
      </c>
      <c r="F4" s="61">
        <v>0</v>
      </c>
      <c r="G4" s="1"/>
      <c r="H4" s="1"/>
      <c r="I4" s="1"/>
    </row>
    <row r="5" spans="1:9" ht="29.25" customHeight="1">
      <c r="A5" s="134">
        <v>2</v>
      </c>
      <c r="B5" s="69" t="s">
        <v>258</v>
      </c>
      <c r="C5" s="51" t="s">
        <v>279</v>
      </c>
      <c r="D5" s="136">
        <v>1348.4</v>
      </c>
      <c r="E5" s="136">
        <v>4265.14</v>
      </c>
      <c r="F5" s="62">
        <v>0</v>
      </c>
      <c r="G5" s="33"/>
      <c r="H5" s="33"/>
      <c r="I5" s="33"/>
    </row>
    <row r="6" spans="1:9" ht="25.5" customHeight="1">
      <c r="A6" s="134">
        <v>3</v>
      </c>
      <c r="B6" s="69" t="s">
        <v>259</v>
      </c>
      <c r="C6" s="51" t="s">
        <v>302</v>
      </c>
      <c r="D6" s="136">
        <v>9594</v>
      </c>
      <c r="E6" s="136">
        <v>3764</v>
      </c>
      <c r="F6" s="62">
        <v>0</v>
      </c>
      <c r="G6" s="33"/>
      <c r="H6" s="33"/>
      <c r="I6" s="33"/>
    </row>
    <row r="7" spans="1:9" ht="29.25" customHeight="1">
      <c r="A7" s="134">
        <v>4</v>
      </c>
      <c r="B7" s="69" t="s">
        <v>303</v>
      </c>
      <c r="C7" s="51" t="s">
        <v>301</v>
      </c>
      <c r="D7" s="136">
        <v>1</v>
      </c>
      <c r="E7" s="136">
        <v>1</v>
      </c>
      <c r="F7" s="62">
        <v>0</v>
      </c>
      <c r="G7" s="44"/>
      <c r="H7" s="33"/>
      <c r="I7" s="33"/>
    </row>
    <row r="8" spans="1:9" ht="33" customHeight="1">
      <c r="A8" s="134">
        <v>5</v>
      </c>
      <c r="B8" s="69" t="s">
        <v>304</v>
      </c>
      <c r="C8" s="51" t="s">
        <v>52</v>
      </c>
      <c r="D8" s="136">
        <v>10</v>
      </c>
      <c r="E8" s="136">
        <v>13</v>
      </c>
      <c r="F8" s="62">
        <v>0</v>
      </c>
      <c r="G8" s="33"/>
      <c r="H8" s="33"/>
      <c r="I8" s="33"/>
    </row>
    <row r="9" spans="1:9" ht="35.25" customHeight="1">
      <c r="A9" s="134">
        <v>6</v>
      </c>
      <c r="B9" s="69" t="s">
        <v>260</v>
      </c>
      <c r="C9" s="51" t="s">
        <v>52</v>
      </c>
      <c r="D9" s="136">
        <v>2</v>
      </c>
      <c r="E9" s="136">
        <v>1</v>
      </c>
      <c r="F9" s="62">
        <v>0</v>
      </c>
      <c r="G9" s="33"/>
      <c r="H9" s="33"/>
      <c r="I9" s="33"/>
    </row>
    <row r="10" spans="1:9" ht="44.25" customHeight="1">
      <c r="A10" s="134">
        <v>7</v>
      </c>
      <c r="B10" s="69" t="s">
        <v>272</v>
      </c>
      <c r="C10" s="51" t="s">
        <v>279</v>
      </c>
      <c r="D10" s="136">
        <v>501541</v>
      </c>
      <c r="E10" s="136">
        <v>250910</v>
      </c>
      <c r="F10" s="62">
        <v>0</v>
      </c>
      <c r="G10" s="33"/>
      <c r="H10" s="33"/>
      <c r="I10" s="33"/>
    </row>
    <row r="11" spans="1:9" ht="42.75" customHeight="1">
      <c r="A11" s="134">
        <v>8</v>
      </c>
      <c r="B11" s="69" t="s">
        <v>273</v>
      </c>
      <c r="C11" s="51" t="s">
        <v>279</v>
      </c>
      <c r="D11" s="136">
        <v>14380</v>
      </c>
      <c r="E11" s="136">
        <v>8626.5</v>
      </c>
      <c r="F11" s="62"/>
      <c r="G11" s="33"/>
      <c r="H11" s="33"/>
      <c r="I11" s="33"/>
    </row>
    <row r="12" spans="1:9" ht="39.75" customHeight="1">
      <c r="A12" s="134"/>
      <c r="B12" s="137" t="s">
        <v>352</v>
      </c>
      <c r="C12" s="137"/>
      <c r="D12" s="137"/>
      <c r="E12" s="137"/>
      <c r="F12" s="62">
        <v>0</v>
      </c>
      <c r="G12" s="33"/>
      <c r="H12" s="33"/>
      <c r="I12" s="33"/>
    </row>
    <row r="13" spans="1:9" ht="38.25" customHeight="1">
      <c r="A13" s="134">
        <v>1</v>
      </c>
      <c r="B13" s="74" t="s">
        <v>358</v>
      </c>
      <c r="C13" s="138" t="s">
        <v>237</v>
      </c>
      <c r="D13" s="139">
        <v>3.2</v>
      </c>
      <c r="E13" s="139">
        <v>2.1</v>
      </c>
      <c r="F13" s="62">
        <v>0</v>
      </c>
      <c r="G13" s="44"/>
      <c r="H13" s="33"/>
      <c r="I13" s="33"/>
    </row>
    <row r="14" spans="1:9" ht="38.25" customHeight="1">
      <c r="A14" s="134"/>
      <c r="B14" s="137" t="s">
        <v>353</v>
      </c>
      <c r="C14" s="137"/>
      <c r="D14" s="137"/>
      <c r="E14" s="137"/>
      <c r="F14" s="60">
        <f>SUM(F15:F20)</f>
        <v>10177</v>
      </c>
      <c r="G14" s="1"/>
      <c r="H14" s="1"/>
      <c r="I14" s="1"/>
    </row>
    <row r="15" spans="1:9" ht="38.25" customHeight="1">
      <c r="A15" s="134">
        <v>1</v>
      </c>
      <c r="B15" s="69" t="s">
        <v>331</v>
      </c>
      <c r="C15" s="51" t="s">
        <v>301</v>
      </c>
      <c r="D15" s="140">
        <v>1</v>
      </c>
      <c r="E15" s="141">
        <v>0</v>
      </c>
      <c r="F15" s="62">
        <v>2100</v>
      </c>
      <c r="G15" s="33"/>
      <c r="H15" s="33"/>
      <c r="I15" s="33"/>
    </row>
    <row r="16" spans="1:9" ht="51" customHeight="1">
      <c r="A16" s="134">
        <v>2</v>
      </c>
      <c r="B16" s="74" t="s">
        <v>261</v>
      </c>
      <c r="C16" s="51" t="s">
        <v>301</v>
      </c>
      <c r="D16" s="140">
        <v>1</v>
      </c>
      <c r="E16" s="141">
        <v>0</v>
      </c>
      <c r="F16" s="62">
        <v>7500</v>
      </c>
      <c r="G16" s="33"/>
      <c r="H16" s="33"/>
      <c r="I16" s="33"/>
    </row>
    <row r="17" spans="1:9" ht="22.5" customHeight="1">
      <c r="A17" s="134">
        <v>3</v>
      </c>
      <c r="B17" s="74" t="s">
        <v>262</v>
      </c>
      <c r="C17" s="51" t="s">
        <v>319</v>
      </c>
      <c r="D17" s="51">
        <v>0.091</v>
      </c>
      <c r="E17" s="51">
        <v>1.05</v>
      </c>
      <c r="F17" s="66" t="s">
        <v>305</v>
      </c>
      <c r="G17" s="66" t="s">
        <v>306</v>
      </c>
      <c r="H17" s="66" t="s">
        <v>307</v>
      </c>
      <c r="I17" s="66" t="s">
        <v>308</v>
      </c>
    </row>
    <row r="18" spans="1:9" ht="32.25" customHeight="1">
      <c r="A18" s="134"/>
      <c r="B18" s="137" t="s">
        <v>354</v>
      </c>
      <c r="C18" s="137"/>
      <c r="D18" s="137"/>
      <c r="E18" s="137"/>
      <c r="F18" s="62">
        <v>0</v>
      </c>
      <c r="G18" s="33"/>
      <c r="H18" s="33"/>
      <c r="I18" s="33"/>
    </row>
    <row r="19" spans="1:9" ht="36.75" customHeight="1">
      <c r="A19" s="134">
        <v>1</v>
      </c>
      <c r="B19" s="69" t="s">
        <v>359</v>
      </c>
      <c r="C19" s="142" t="s">
        <v>237</v>
      </c>
      <c r="D19" s="141">
        <v>94</v>
      </c>
      <c r="E19" s="141">
        <v>94</v>
      </c>
      <c r="F19" s="62">
        <v>577</v>
      </c>
      <c r="G19" s="33"/>
      <c r="H19" s="33"/>
      <c r="I19" s="33"/>
    </row>
    <row r="20" spans="1:9" ht="16.5" customHeight="1">
      <c r="A20" s="134"/>
      <c r="B20" s="137" t="s">
        <v>355</v>
      </c>
      <c r="C20" s="137"/>
      <c r="D20" s="137"/>
      <c r="E20" s="137"/>
      <c r="F20" s="62"/>
      <c r="G20" s="33"/>
      <c r="H20" s="33"/>
      <c r="I20" s="33"/>
    </row>
    <row r="21" spans="1:9" ht="48.75" customHeight="1">
      <c r="A21" s="51">
        <v>1</v>
      </c>
      <c r="B21" s="69" t="s">
        <v>276</v>
      </c>
      <c r="C21" s="51" t="s">
        <v>310</v>
      </c>
      <c r="D21" s="143">
        <v>240</v>
      </c>
      <c r="E21" s="143">
        <v>240</v>
      </c>
      <c r="F21" s="60">
        <f>SUM(F23:F26)</f>
        <v>163</v>
      </c>
      <c r="G21" s="17">
        <f>SUM(G23:G26)</f>
        <v>0</v>
      </c>
      <c r="H21" s="17">
        <f>SUM(H23:H26)</f>
        <v>321</v>
      </c>
      <c r="I21" s="1"/>
    </row>
    <row r="22" spans="1:9" ht="27.75" customHeight="1">
      <c r="A22" s="51">
        <v>2</v>
      </c>
      <c r="B22" s="69" t="s">
        <v>320</v>
      </c>
      <c r="C22" s="51" t="s">
        <v>321</v>
      </c>
      <c r="D22" s="143">
        <v>480</v>
      </c>
      <c r="E22" s="143">
        <v>0</v>
      </c>
      <c r="F22" s="60"/>
      <c r="G22" s="17"/>
      <c r="H22" s="17"/>
      <c r="I22" s="1"/>
    </row>
    <row r="23" spans="1:9" ht="23.25" customHeight="1">
      <c r="A23" s="51">
        <v>3</v>
      </c>
      <c r="B23" s="69" t="s">
        <v>263</v>
      </c>
      <c r="C23" s="51" t="s">
        <v>311</v>
      </c>
      <c r="D23" s="143">
        <v>400</v>
      </c>
      <c r="E23" s="143">
        <v>350</v>
      </c>
      <c r="F23" s="63">
        <v>68</v>
      </c>
      <c r="G23" s="45">
        <v>0</v>
      </c>
      <c r="H23" s="45">
        <v>0</v>
      </c>
      <c r="I23" s="33"/>
    </row>
    <row r="24" spans="1:9" ht="16.5" customHeight="1">
      <c r="A24" s="51">
        <v>4</v>
      </c>
      <c r="B24" s="69" t="s">
        <v>323</v>
      </c>
      <c r="C24" s="51" t="s">
        <v>322</v>
      </c>
      <c r="D24" s="143">
        <v>790</v>
      </c>
      <c r="E24" s="143">
        <v>177.57</v>
      </c>
      <c r="F24" s="63">
        <v>0</v>
      </c>
      <c r="G24" s="45">
        <v>0</v>
      </c>
      <c r="H24" s="45">
        <v>321</v>
      </c>
      <c r="I24" s="33"/>
    </row>
    <row r="25" spans="1:9" ht="30" customHeight="1">
      <c r="A25" s="51">
        <v>5</v>
      </c>
      <c r="B25" s="69" t="s">
        <v>333</v>
      </c>
      <c r="C25" s="51" t="s">
        <v>312</v>
      </c>
      <c r="D25" s="143" t="s">
        <v>336</v>
      </c>
      <c r="E25" s="143">
        <v>251.1</v>
      </c>
      <c r="F25" s="62"/>
      <c r="G25" s="35"/>
      <c r="H25" s="35"/>
      <c r="I25" s="33"/>
    </row>
    <row r="26" spans="1:9" ht="36.75" customHeight="1">
      <c r="A26" s="134"/>
      <c r="B26" s="137" t="s">
        <v>356</v>
      </c>
      <c r="C26" s="137"/>
      <c r="D26" s="137"/>
      <c r="E26" s="137"/>
      <c r="F26" s="62">
        <v>95</v>
      </c>
      <c r="G26" s="35">
        <v>0</v>
      </c>
      <c r="H26" s="35">
        <v>0</v>
      </c>
      <c r="I26" s="33"/>
    </row>
    <row r="27" spans="1:9" ht="35.25" customHeight="1">
      <c r="A27" s="144">
        <v>1</v>
      </c>
      <c r="B27" s="74" t="s">
        <v>334</v>
      </c>
      <c r="C27" s="144" t="s">
        <v>313</v>
      </c>
      <c r="D27" s="145">
        <v>78.615</v>
      </c>
      <c r="E27" s="51">
        <v>78.615</v>
      </c>
      <c r="F27" s="60" t="e">
        <f>#REF!+#REF!+#REF!</f>
        <v>#REF!</v>
      </c>
      <c r="G27" s="1"/>
      <c r="H27" s="1"/>
      <c r="I27" s="1"/>
    </row>
    <row r="28" spans="1:9" ht="18" customHeight="1">
      <c r="A28" s="144">
        <v>2</v>
      </c>
      <c r="B28" s="74" t="s">
        <v>264</v>
      </c>
      <c r="C28" s="144" t="s">
        <v>324</v>
      </c>
      <c r="D28" s="143">
        <v>304</v>
      </c>
      <c r="E28" s="143">
        <v>126</v>
      </c>
      <c r="F28" s="62">
        <v>33</v>
      </c>
      <c r="G28" s="33"/>
      <c r="H28" s="33"/>
      <c r="I28" s="33"/>
    </row>
    <row r="29" spans="1:9" ht="26.25" customHeight="1">
      <c r="A29" s="144">
        <v>3</v>
      </c>
      <c r="B29" s="74" t="s">
        <v>325</v>
      </c>
      <c r="C29" s="144" t="s">
        <v>314</v>
      </c>
      <c r="D29" s="144">
        <v>51991</v>
      </c>
      <c r="E29" s="144">
        <v>51991</v>
      </c>
      <c r="F29" s="64">
        <v>0</v>
      </c>
      <c r="G29" s="1"/>
      <c r="H29" s="1"/>
      <c r="I29" s="1"/>
    </row>
    <row r="30" spans="1:9" ht="30" customHeight="1">
      <c r="A30" s="144">
        <v>4</v>
      </c>
      <c r="B30" s="74" t="s">
        <v>326</v>
      </c>
      <c r="C30" s="144" t="s">
        <v>313</v>
      </c>
      <c r="D30" s="144">
        <v>73534.65</v>
      </c>
      <c r="E30" s="144">
        <v>73534.65</v>
      </c>
      <c r="F30" s="64">
        <v>0</v>
      </c>
      <c r="G30" s="1"/>
      <c r="H30" s="1"/>
      <c r="I30" s="1"/>
    </row>
    <row r="31" spans="1:9" ht="36.75" customHeight="1">
      <c r="A31" s="144">
        <v>5</v>
      </c>
      <c r="B31" s="74" t="s">
        <v>266</v>
      </c>
      <c r="C31" s="144" t="s">
        <v>313</v>
      </c>
      <c r="D31" s="146">
        <v>11563.406</v>
      </c>
      <c r="E31" s="144">
        <v>11563.406</v>
      </c>
      <c r="F31" s="65"/>
      <c r="G31" s="33"/>
      <c r="H31" s="33"/>
      <c r="I31" s="33"/>
    </row>
    <row r="32" spans="1:15" ht="15.75">
      <c r="A32" s="147"/>
      <c r="B32" s="147"/>
      <c r="C32" s="147"/>
      <c r="D32" s="147"/>
      <c r="E32" s="147"/>
      <c r="F32" s="1"/>
      <c r="G32" s="6"/>
      <c r="H32" s="10" t="s">
        <v>335</v>
      </c>
      <c r="I32" s="20"/>
      <c r="J32" s="20"/>
      <c r="K32" s="20"/>
      <c r="L32" s="20"/>
      <c r="M32" s="14"/>
      <c r="N32" s="59"/>
      <c r="O32" s="59"/>
    </row>
    <row r="33" spans="1:9" ht="42.75" customHeight="1">
      <c r="A33" s="133"/>
      <c r="B33" s="148"/>
      <c r="C33" s="149"/>
      <c r="D33" s="149"/>
      <c r="E33" s="150"/>
      <c r="F33" s="38">
        <f>SUM(F34:F38)</f>
        <v>0</v>
      </c>
      <c r="G33" s="1"/>
      <c r="H33" s="1"/>
      <c r="I33" s="1"/>
    </row>
    <row r="34" spans="1:9" ht="30" customHeight="1">
      <c r="A34" s="119"/>
      <c r="B34" s="119"/>
      <c r="D34" s="6"/>
      <c r="E34" s="24"/>
      <c r="F34" s="35">
        <v>0</v>
      </c>
      <c r="G34" s="33"/>
      <c r="H34" s="33"/>
      <c r="I34" s="33"/>
    </row>
    <row r="35" spans="1:9" ht="30" customHeight="1">
      <c r="A35" s="119"/>
      <c r="B35" s="119"/>
      <c r="C35" s="6"/>
      <c r="E35" s="20"/>
      <c r="F35" s="35"/>
      <c r="G35" s="33"/>
      <c r="H35" s="33"/>
      <c r="I35" s="33"/>
    </row>
    <row r="36" spans="5:9" ht="27.75" customHeight="1">
      <c r="E36" s="21"/>
      <c r="F36" s="35"/>
      <c r="G36" s="33"/>
      <c r="H36" s="33"/>
      <c r="I36" s="33"/>
    </row>
    <row r="37" spans="5:9" ht="27.75" customHeight="1">
      <c r="E37" s="20"/>
      <c r="F37" s="35"/>
      <c r="G37" s="33"/>
      <c r="H37" s="33"/>
      <c r="I37" s="33"/>
    </row>
    <row r="38" spans="6:9" ht="33" customHeight="1">
      <c r="F38" s="36">
        <v>0</v>
      </c>
      <c r="G38" s="1"/>
      <c r="H38" s="1"/>
      <c r="I38" s="1"/>
    </row>
    <row r="39" spans="6:9" ht="34.5" customHeight="1">
      <c r="F39" s="35"/>
      <c r="G39" s="33"/>
      <c r="H39" s="33"/>
      <c r="I39" s="33"/>
    </row>
    <row r="40" spans="6:9" ht="43.5" customHeight="1">
      <c r="F40" s="35"/>
      <c r="G40" s="33"/>
      <c r="H40" s="33"/>
      <c r="I40" s="33"/>
    </row>
    <row r="41" spans="6:9" ht="43.5" customHeight="1">
      <c r="F41" s="35">
        <v>0</v>
      </c>
      <c r="G41" s="33"/>
      <c r="H41" s="33"/>
      <c r="I41" s="33"/>
    </row>
    <row r="42" spans="6:9" ht="38.25" customHeight="1" hidden="1">
      <c r="F42" s="17">
        <f>F43</f>
        <v>0</v>
      </c>
      <c r="G42" s="1"/>
      <c r="H42" s="1"/>
      <c r="I42" s="1"/>
    </row>
    <row r="43" spans="6:9" ht="54.75" customHeight="1" hidden="1">
      <c r="F43" s="16">
        <v>0</v>
      </c>
      <c r="G43" s="1"/>
      <c r="H43" s="1"/>
      <c r="I43" s="1"/>
    </row>
    <row r="44" spans="6:9" ht="17.25" customHeight="1" hidden="1">
      <c r="F44" s="11"/>
      <c r="G44" s="1"/>
      <c r="H44" s="1"/>
      <c r="I44" s="1"/>
    </row>
    <row r="45" spans="6:9" ht="13.5" customHeight="1" hidden="1">
      <c r="F45" s="11"/>
      <c r="G45" s="1"/>
      <c r="H45" s="1"/>
      <c r="I45" s="1"/>
    </row>
    <row r="46" spans="6:9" ht="18" customHeight="1" hidden="1">
      <c r="F46" s="11"/>
      <c r="G46" s="1"/>
      <c r="H46" s="1"/>
      <c r="I46" s="1"/>
    </row>
    <row r="47" spans="6:9" ht="31.5" customHeight="1">
      <c r="F47" s="19">
        <f>SUM(F48:F54)</f>
        <v>10843</v>
      </c>
      <c r="G47" s="1"/>
      <c r="H47" s="1"/>
      <c r="I47" s="1"/>
    </row>
    <row r="48" spans="6:9" ht="25.5" customHeight="1">
      <c r="F48" s="35">
        <v>43</v>
      </c>
      <c r="G48" s="33"/>
      <c r="H48" s="33"/>
      <c r="I48" s="33"/>
    </row>
    <row r="49" spans="6:9" ht="34.5" customHeight="1">
      <c r="F49" s="35">
        <v>0</v>
      </c>
      <c r="G49" s="33"/>
      <c r="H49" s="33"/>
      <c r="I49" s="33"/>
    </row>
    <row r="50" spans="6:9" ht="27.75" customHeight="1">
      <c r="F50" s="35">
        <v>6700</v>
      </c>
      <c r="G50" s="33"/>
      <c r="H50" s="33"/>
      <c r="I50" s="33"/>
    </row>
    <row r="51" spans="6:9" ht="23.25" customHeight="1">
      <c r="F51" s="35">
        <v>0</v>
      </c>
      <c r="G51" s="33"/>
      <c r="H51" s="33"/>
      <c r="I51" s="33"/>
    </row>
    <row r="52" spans="6:9" ht="12.75">
      <c r="F52" s="35">
        <v>3600</v>
      </c>
      <c r="G52" s="33"/>
      <c r="H52" s="33"/>
      <c r="I52" s="33"/>
    </row>
    <row r="53" spans="6:9" ht="23.25" customHeight="1">
      <c r="F53" s="35">
        <v>500</v>
      </c>
      <c r="G53" s="33"/>
      <c r="H53" s="33"/>
      <c r="I53" s="33"/>
    </row>
    <row r="54" spans="6:9" ht="28.5" customHeight="1">
      <c r="F54" s="35">
        <v>0</v>
      </c>
      <c r="G54" s="33"/>
      <c r="H54" s="33"/>
      <c r="I54" s="33"/>
    </row>
    <row r="55" spans="6:9" ht="33" customHeight="1">
      <c r="F55" s="19">
        <f>SUM(F56:F62)</f>
        <v>12643</v>
      </c>
      <c r="G55" s="1"/>
      <c r="H55" s="1"/>
      <c r="I55" s="1"/>
    </row>
    <row r="56" spans="6:9" ht="26.25" customHeight="1">
      <c r="F56" s="35">
        <v>12143</v>
      </c>
      <c r="G56" s="33"/>
      <c r="H56" s="33"/>
      <c r="I56" s="33"/>
    </row>
    <row r="57" spans="6:9" ht="26.25" customHeight="1">
      <c r="F57" s="35">
        <v>0</v>
      </c>
      <c r="G57" s="33"/>
      <c r="H57" s="33"/>
      <c r="I57" s="33"/>
    </row>
    <row r="58" spans="6:9" ht="24.75" customHeight="1">
      <c r="F58" s="35">
        <v>0</v>
      </c>
      <c r="G58" s="33"/>
      <c r="H58" s="33"/>
      <c r="I58" s="33"/>
    </row>
    <row r="59" spans="6:9" ht="24" customHeight="1">
      <c r="F59" s="35">
        <v>0</v>
      </c>
      <c r="G59" s="33"/>
      <c r="H59" s="33"/>
      <c r="I59" s="33"/>
    </row>
    <row r="60" spans="6:9" ht="24.75" customHeight="1">
      <c r="F60" s="35">
        <v>0</v>
      </c>
      <c r="G60" s="33"/>
      <c r="H60" s="33"/>
      <c r="I60" s="33"/>
    </row>
    <row r="61" spans="6:9" ht="33" customHeight="1">
      <c r="F61" s="35">
        <v>0</v>
      </c>
      <c r="G61" s="33"/>
      <c r="H61" s="33"/>
      <c r="I61" s="33"/>
    </row>
    <row r="62" spans="6:9" ht="26.25" customHeight="1">
      <c r="F62" s="35">
        <v>500</v>
      </c>
      <c r="G62" s="33"/>
      <c r="H62" s="33"/>
      <c r="I62" s="33"/>
    </row>
    <row r="63" spans="6:9" ht="51.75" customHeight="1">
      <c r="F63" s="17">
        <f>SUM(F64:F71)</f>
        <v>1320</v>
      </c>
      <c r="G63" s="1"/>
      <c r="H63" s="1"/>
      <c r="I63" s="1"/>
    </row>
    <row r="64" spans="6:9" ht="12.75" customHeight="1">
      <c r="F64" s="36">
        <v>100</v>
      </c>
      <c r="G64" s="1"/>
      <c r="H64" s="1"/>
      <c r="I64" s="1"/>
    </row>
    <row r="65" spans="6:9" ht="29.25" customHeight="1">
      <c r="F65" s="46">
        <v>0</v>
      </c>
      <c r="G65" s="33"/>
      <c r="H65" s="33"/>
      <c r="I65" s="33"/>
    </row>
    <row r="66" spans="6:9" ht="26.25" customHeight="1">
      <c r="F66" s="35">
        <v>620</v>
      </c>
      <c r="G66" s="33"/>
      <c r="H66" s="33"/>
      <c r="I66" s="33"/>
    </row>
    <row r="67" spans="6:9" ht="30" customHeight="1">
      <c r="F67" s="35">
        <v>0</v>
      </c>
      <c r="G67" s="33"/>
      <c r="H67" s="33"/>
      <c r="I67" s="33"/>
    </row>
    <row r="68" spans="6:9" ht="30" customHeight="1">
      <c r="F68" s="35">
        <v>0</v>
      </c>
      <c r="G68" s="33"/>
      <c r="H68" s="33"/>
      <c r="I68" s="33"/>
    </row>
    <row r="69" spans="6:9" ht="12.75" customHeight="1">
      <c r="F69" s="35">
        <v>600</v>
      </c>
      <c r="G69" s="33"/>
      <c r="H69" s="33"/>
      <c r="I69" s="33"/>
    </row>
    <row r="70" spans="6:9" ht="25.5" customHeight="1">
      <c r="F70" s="35">
        <v>0</v>
      </c>
      <c r="G70" s="33"/>
      <c r="H70" s="33"/>
      <c r="I70" s="33"/>
    </row>
    <row r="71" spans="6:9" ht="39" customHeight="1">
      <c r="F71" s="35">
        <v>0</v>
      </c>
      <c r="G71" s="33"/>
      <c r="H71" s="33"/>
      <c r="I71" s="33"/>
    </row>
    <row r="72" spans="6:9" ht="50.25" customHeight="1">
      <c r="F72" s="17">
        <f>SUM(F73:F81)</f>
        <v>6293</v>
      </c>
      <c r="G72" s="1"/>
      <c r="H72" s="1"/>
      <c r="I72" s="1"/>
    </row>
    <row r="73" spans="6:9" ht="36" customHeight="1">
      <c r="F73" s="35">
        <v>456</v>
      </c>
      <c r="G73" s="33"/>
      <c r="H73" s="33"/>
      <c r="I73" s="33"/>
    </row>
    <row r="74" spans="6:9" ht="129" customHeight="1">
      <c r="F74" s="35">
        <v>1213</v>
      </c>
      <c r="G74" s="33"/>
      <c r="H74" s="33"/>
      <c r="I74" s="33"/>
    </row>
    <row r="75" spans="6:9" ht="33" customHeight="1">
      <c r="F75" s="36">
        <v>948</v>
      </c>
      <c r="G75" s="1"/>
      <c r="H75" s="1"/>
      <c r="I75" s="1"/>
    </row>
    <row r="76" spans="6:9" ht="27" customHeight="1">
      <c r="F76" s="35">
        <v>0</v>
      </c>
      <c r="G76" s="33"/>
      <c r="H76" s="33"/>
      <c r="I76" s="33"/>
    </row>
    <row r="77" spans="6:9" ht="27" customHeight="1">
      <c r="F77" s="40">
        <v>300</v>
      </c>
      <c r="G77" s="1"/>
      <c r="H77" s="1"/>
      <c r="I77" s="1"/>
    </row>
    <row r="78" spans="6:9" ht="27" customHeight="1">
      <c r="F78" s="36">
        <v>2430</v>
      </c>
      <c r="G78" s="1"/>
      <c r="H78" s="1"/>
      <c r="I78" s="1"/>
    </row>
    <row r="79" spans="6:9" ht="27.75" customHeight="1">
      <c r="F79" s="35">
        <v>486</v>
      </c>
      <c r="G79" s="33"/>
      <c r="H79" s="33"/>
      <c r="I79" s="33"/>
    </row>
    <row r="80" spans="6:9" ht="24" customHeight="1">
      <c r="F80" s="35">
        <v>460</v>
      </c>
      <c r="G80" s="33"/>
      <c r="H80" s="33"/>
      <c r="I80" s="33"/>
    </row>
    <row r="81" spans="6:9" ht="33.75" customHeight="1">
      <c r="F81" s="35">
        <v>0</v>
      </c>
      <c r="G81" s="33"/>
      <c r="H81" s="33"/>
      <c r="I81" s="33"/>
    </row>
    <row r="82" spans="6:9" ht="33.75" customHeight="1">
      <c r="F82" s="35"/>
      <c r="G82" s="33"/>
      <c r="H82" s="33"/>
      <c r="I82" s="33"/>
    </row>
    <row r="83" spans="6:9" ht="33.75" customHeight="1">
      <c r="F83" s="35"/>
      <c r="G83" s="33"/>
      <c r="H83" s="33"/>
      <c r="I83" s="33"/>
    </row>
    <row r="84" spans="6:9" ht="25.5" customHeight="1">
      <c r="F84" s="35">
        <v>0</v>
      </c>
      <c r="G84" s="33"/>
      <c r="H84" s="33"/>
      <c r="I84" s="33"/>
    </row>
    <row r="85" spans="6:9" ht="27.75" customHeight="1">
      <c r="F85" s="17">
        <f>SUM(F86:F88)</f>
        <v>1360</v>
      </c>
      <c r="G85" s="1"/>
      <c r="H85" s="1"/>
      <c r="I85" s="1"/>
    </row>
    <row r="86" spans="6:9" ht="27.75" customHeight="1">
      <c r="F86" s="35">
        <v>850</v>
      </c>
      <c r="G86" s="33"/>
      <c r="H86" s="33"/>
      <c r="I86" s="33"/>
    </row>
    <row r="87" spans="6:9" ht="29.25" customHeight="1">
      <c r="F87" s="35">
        <v>146</v>
      </c>
      <c r="G87" s="33"/>
      <c r="H87" s="33"/>
      <c r="I87" s="33"/>
    </row>
    <row r="88" spans="6:9" ht="103.5" customHeight="1">
      <c r="F88" s="35">
        <v>364</v>
      </c>
      <c r="G88" s="33"/>
      <c r="H88" s="33"/>
      <c r="I88" s="33"/>
    </row>
    <row r="89" spans="6:9" ht="33.75" customHeight="1">
      <c r="F89" s="17">
        <f>SUM(F90:F95)</f>
        <v>28182</v>
      </c>
      <c r="G89" s="1"/>
      <c r="H89" s="1"/>
      <c r="I89" s="1"/>
    </row>
    <row r="90" spans="6:9" ht="48" customHeight="1">
      <c r="F90" s="35">
        <v>19820</v>
      </c>
      <c r="G90" s="33"/>
      <c r="H90" s="33"/>
      <c r="I90" s="33"/>
    </row>
    <row r="91" spans="6:9" ht="118.5" customHeight="1">
      <c r="F91" s="35">
        <v>4474</v>
      </c>
      <c r="G91" s="33"/>
      <c r="H91" s="33"/>
      <c r="I91" s="33"/>
    </row>
    <row r="92" spans="6:9" ht="60" customHeight="1">
      <c r="F92" s="35">
        <v>1036</v>
      </c>
      <c r="G92" s="33"/>
      <c r="H92" s="33"/>
      <c r="I92" s="33"/>
    </row>
    <row r="93" spans="6:9" ht="82.5" customHeight="1">
      <c r="F93" s="35">
        <v>789</v>
      </c>
      <c r="G93" s="33"/>
      <c r="H93" s="33"/>
      <c r="I93" s="33"/>
    </row>
    <row r="94" spans="6:9" ht="34.5" customHeight="1">
      <c r="F94" s="35">
        <v>1821</v>
      </c>
      <c r="G94" s="33"/>
      <c r="H94" s="33"/>
      <c r="I94" s="33"/>
    </row>
    <row r="95" spans="6:9" ht="33" customHeight="1">
      <c r="F95" s="35">
        <v>242</v>
      </c>
      <c r="G95" s="33"/>
      <c r="H95" s="33"/>
      <c r="I95" s="33"/>
    </row>
    <row r="96" spans="6:9" ht="39.75" customHeight="1">
      <c r="F96" s="17">
        <f>SUM(F97:F100)</f>
        <v>6070</v>
      </c>
      <c r="G96" s="1"/>
      <c r="H96" s="1"/>
      <c r="I96" s="1"/>
    </row>
    <row r="97" spans="6:9" ht="36.75" customHeight="1">
      <c r="F97" s="16">
        <v>5365</v>
      </c>
      <c r="G97" s="1"/>
      <c r="H97" s="1"/>
      <c r="I97" s="1"/>
    </row>
    <row r="98" spans="6:9" ht="25.5" customHeight="1">
      <c r="F98" s="35">
        <v>0</v>
      </c>
      <c r="G98" s="33"/>
      <c r="H98" s="33"/>
      <c r="I98" s="33"/>
    </row>
    <row r="99" spans="6:9" ht="28.5" customHeight="1">
      <c r="F99" s="35">
        <v>0</v>
      </c>
      <c r="G99" s="33"/>
      <c r="H99" s="33"/>
      <c r="I99" s="33"/>
    </row>
    <row r="100" spans="6:9" ht="34.5" customHeight="1">
      <c r="F100" s="35">
        <v>705</v>
      </c>
      <c r="G100" s="33"/>
      <c r="H100" s="33"/>
      <c r="I100" s="33"/>
    </row>
    <row r="101" spans="6:9" ht="29.25" customHeight="1">
      <c r="F101" s="17">
        <f>F102</f>
        <v>0</v>
      </c>
      <c r="G101" s="1"/>
      <c r="H101" s="1"/>
      <c r="I101" s="1"/>
    </row>
    <row r="102" spans="6:9" ht="27" customHeight="1">
      <c r="F102" s="35">
        <v>0</v>
      </c>
      <c r="G102" s="33"/>
      <c r="H102" s="33"/>
      <c r="I102" s="33"/>
    </row>
    <row r="103" spans="6:9" ht="30" customHeight="1">
      <c r="F103" s="38">
        <v>0</v>
      </c>
      <c r="G103" s="1"/>
      <c r="H103" s="1"/>
      <c r="I103" s="1"/>
    </row>
    <row r="104" spans="6:9" ht="15.75">
      <c r="F104" s="11"/>
      <c r="G104" s="1"/>
      <c r="H104" s="1"/>
      <c r="I104" s="1"/>
    </row>
    <row r="105" spans="6:9" ht="15.75">
      <c r="F105" s="11">
        <f>F106</f>
        <v>9005</v>
      </c>
      <c r="G105" s="1"/>
      <c r="H105" s="1"/>
      <c r="I105" s="1"/>
    </row>
    <row r="106" spans="6:9" ht="27" customHeight="1">
      <c r="F106" s="12">
        <v>9005</v>
      </c>
      <c r="G106" s="1"/>
      <c r="H106" s="1"/>
      <c r="I106" s="1"/>
    </row>
    <row r="107" spans="6:9" ht="15.75">
      <c r="F107" s="11" t="e">
        <f>#REF!+#REF!+#REF!+#REF!+F105+F103</f>
        <v>#REF!</v>
      </c>
      <c r="G107" s="1"/>
      <c r="H107" s="1"/>
      <c r="I107" s="1"/>
    </row>
    <row r="108" spans="6:8" ht="15.75" customHeight="1" hidden="1">
      <c r="F108" s="13"/>
      <c r="G108" s="13"/>
      <c r="H108" s="13" t="e">
        <f>#REF!*1.051</f>
        <v>#REF!</v>
      </c>
    </row>
    <row r="110" ht="12.75" hidden="1"/>
    <row r="111" spans="6:9" ht="12.75">
      <c r="F111" s="24"/>
      <c r="G111" s="24"/>
      <c r="H111" s="24"/>
      <c r="I111" s="24"/>
    </row>
    <row r="112" spans="6:8" ht="12.75">
      <c r="F112" s="20"/>
      <c r="G112" s="20"/>
      <c r="H112" s="20"/>
    </row>
    <row r="113" spans="6:9" ht="12.75">
      <c r="F113" s="21"/>
      <c r="G113" s="21"/>
      <c r="H113" s="21"/>
      <c r="I113" s="21"/>
    </row>
    <row r="114" spans="6:9" ht="12.75">
      <c r="F114" s="20"/>
      <c r="G114" s="20"/>
      <c r="H114" s="20"/>
      <c r="I114" s="21"/>
    </row>
  </sheetData>
  <sheetProtection/>
  <mergeCells count="10">
    <mergeCell ref="A34:B34"/>
    <mergeCell ref="A35:B35"/>
    <mergeCell ref="A1:I1"/>
    <mergeCell ref="B3:E3"/>
    <mergeCell ref="B12:E12"/>
    <mergeCell ref="B14:E14"/>
    <mergeCell ref="B18:E18"/>
    <mergeCell ref="B20:E20"/>
    <mergeCell ref="B26:E26"/>
    <mergeCell ref="A32:E32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96" zoomScaleSheetLayoutView="96" zoomScalePageLayoutView="0" workbookViewId="0" topLeftCell="A22">
      <selection activeCell="N6" sqref="N6"/>
    </sheetView>
  </sheetViews>
  <sheetFormatPr defaultColWidth="9.00390625" defaultRowHeight="12.75"/>
  <cols>
    <col min="1" max="1" width="7.875" style="29" customWidth="1"/>
    <col min="2" max="2" width="39.875" style="9" customWidth="1"/>
    <col min="3" max="3" width="9.375" style="5" customWidth="1"/>
    <col min="4" max="4" width="14.75390625" style="5" customWidth="1"/>
    <col min="5" max="5" width="14.375" style="14" customWidth="1"/>
    <col min="6" max="6" width="19.625" style="14" hidden="1" customWidth="1"/>
    <col min="7" max="7" width="0.12890625" style="14" hidden="1" customWidth="1"/>
    <col min="8" max="8" width="14.00390625" style="14" hidden="1" customWidth="1"/>
    <col min="9" max="9" width="14.625" style="14" hidden="1" customWidth="1"/>
    <col min="10" max="10" width="12.875" style="14" customWidth="1"/>
    <col min="11" max="11" width="12.00390625" style="1" customWidth="1"/>
    <col min="12" max="12" width="14.375" style="1" customWidth="1"/>
    <col min="13" max="13" width="16.25390625" style="1" customWidth="1"/>
    <col min="14" max="14" width="16.125" style="1" customWidth="1"/>
    <col min="15" max="16384" width="9.125" style="1" customWidth="1"/>
  </cols>
  <sheetData>
    <row r="1" spans="1:14" ht="78.75" customHeight="1">
      <c r="A1" s="128" t="s">
        <v>360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s="186" customFormat="1" ht="39.75" customHeight="1">
      <c r="A2" s="162" t="s">
        <v>239</v>
      </c>
      <c r="B2" s="163" t="s">
        <v>211</v>
      </c>
      <c r="C2" s="164" t="s">
        <v>212</v>
      </c>
      <c r="D2" s="164" t="s">
        <v>238</v>
      </c>
      <c r="E2" s="164" t="s">
        <v>327</v>
      </c>
      <c r="F2" s="90" t="s">
        <v>174</v>
      </c>
      <c r="G2" s="165"/>
      <c r="H2" s="165"/>
      <c r="I2" s="165"/>
      <c r="J2" s="166" t="s">
        <v>234</v>
      </c>
      <c r="K2" s="167"/>
      <c r="L2" s="168" t="s">
        <v>235</v>
      </c>
      <c r="M2" s="131" t="s">
        <v>236</v>
      </c>
      <c r="N2" s="131"/>
    </row>
    <row r="3" spans="1:14" s="186" customFormat="1" ht="13.5" customHeight="1">
      <c r="A3" s="169"/>
      <c r="B3" s="170"/>
      <c r="C3" s="171"/>
      <c r="D3" s="171"/>
      <c r="E3" s="171"/>
      <c r="F3" s="90"/>
      <c r="G3" s="165"/>
      <c r="H3" s="165"/>
      <c r="I3" s="165"/>
      <c r="J3" s="172" t="s">
        <v>361</v>
      </c>
      <c r="K3" s="90" t="s">
        <v>237</v>
      </c>
      <c r="L3" s="173"/>
      <c r="M3" s="172" t="s">
        <v>361</v>
      </c>
      <c r="N3" s="90" t="s">
        <v>237</v>
      </c>
    </row>
    <row r="4" spans="1:15" s="186" customFormat="1" ht="45" customHeight="1">
      <c r="A4" s="67">
        <v>1</v>
      </c>
      <c r="B4" s="69" t="s">
        <v>346</v>
      </c>
      <c r="C4" s="89" t="s">
        <v>301</v>
      </c>
      <c r="D4" s="57">
        <v>1</v>
      </c>
      <c r="E4" s="57">
        <v>0</v>
      </c>
      <c r="F4" s="57">
        <v>0</v>
      </c>
      <c r="G4" s="152"/>
      <c r="H4" s="152"/>
      <c r="I4" s="152"/>
      <c r="J4" s="57">
        <f aca="true" t="shared" si="0" ref="J4:J29">D4-E4</f>
        <v>1</v>
      </c>
      <c r="K4" s="57">
        <f>E4*100/D4</f>
        <v>0</v>
      </c>
      <c r="L4" s="57">
        <v>1</v>
      </c>
      <c r="M4" s="57">
        <f aca="true" t="shared" si="1" ref="M4:M15">E4-L4</f>
        <v>-1</v>
      </c>
      <c r="N4" s="57">
        <v>0</v>
      </c>
      <c r="O4" s="187"/>
    </row>
    <row r="5" spans="1:15" s="186" customFormat="1" ht="45" customHeight="1">
      <c r="A5" s="67">
        <v>2</v>
      </c>
      <c r="B5" s="69" t="s">
        <v>365</v>
      </c>
      <c r="C5" s="89" t="s">
        <v>279</v>
      </c>
      <c r="D5" s="57">
        <v>1348.4</v>
      </c>
      <c r="E5" s="57">
        <v>4265.1</v>
      </c>
      <c r="F5" s="57"/>
      <c r="G5" s="152"/>
      <c r="H5" s="152"/>
      <c r="I5" s="152"/>
      <c r="J5" s="57">
        <v>2916.7</v>
      </c>
      <c r="K5" s="57">
        <v>316</v>
      </c>
      <c r="L5" s="57">
        <v>4716</v>
      </c>
      <c r="M5" s="57">
        <v>-450.9</v>
      </c>
      <c r="N5" s="57">
        <v>-10</v>
      </c>
      <c r="O5" s="187"/>
    </row>
    <row r="6" spans="1:15" s="186" customFormat="1" ht="56.25" customHeight="1">
      <c r="A6" s="67">
        <v>3</v>
      </c>
      <c r="B6" s="69" t="s">
        <v>366</v>
      </c>
      <c r="C6" s="89" t="s">
        <v>302</v>
      </c>
      <c r="D6" s="57">
        <v>9594</v>
      </c>
      <c r="E6" s="57">
        <v>3764</v>
      </c>
      <c r="F6" s="57">
        <v>0</v>
      </c>
      <c r="G6" s="152"/>
      <c r="H6" s="152"/>
      <c r="I6" s="152"/>
      <c r="J6" s="57">
        <f t="shared" si="0"/>
        <v>5830</v>
      </c>
      <c r="K6" s="57">
        <f>E6*100/D6</f>
        <v>39.23285386700021</v>
      </c>
      <c r="L6" s="57">
        <v>9594</v>
      </c>
      <c r="M6" s="57">
        <f>E6-L6</f>
        <v>-5830</v>
      </c>
      <c r="N6" s="57">
        <f>100-L6/E6*100</f>
        <v>-154.8884165781084</v>
      </c>
      <c r="O6" s="187"/>
    </row>
    <row r="7" spans="1:15" s="186" customFormat="1" ht="42.75" customHeight="1">
      <c r="A7" s="67">
        <v>4</v>
      </c>
      <c r="B7" s="69" t="s">
        <v>270</v>
      </c>
      <c r="C7" s="89" t="s">
        <v>82</v>
      </c>
      <c r="D7" s="57">
        <v>1</v>
      </c>
      <c r="E7" s="57">
        <v>1</v>
      </c>
      <c r="F7" s="57">
        <v>0</v>
      </c>
      <c r="G7" s="153"/>
      <c r="H7" s="152"/>
      <c r="I7" s="152"/>
      <c r="J7" s="57">
        <f t="shared" si="0"/>
        <v>0</v>
      </c>
      <c r="K7" s="57">
        <f aca="true" t="shared" si="2" ref="K7:K29">E7*100/D7</f>
        <v>100</v>
      </c>
      <c r="L7" s="57">
        <v>1</v>
      </c>
      <c r="M7" s="57">
        <f t="shared" si="1"/>
        <v>0</v>
      </c>
      <c r="N7" s="57">
        <f aca="true" t="shared" si="3" ref="N7:N31">100-L7/E7*100</f>
        <v>0</v>
      </c>
      <c r="O7" s="187"/>
    </row>
    <row r="8" spans="1:15" s="186" customFormat="1" ht="62.25" customHeight="1">
      <c r="A8" s="67">
        <v>5</v>
      </c>
      <c r="B8" s="69" t="s">
        <v>271</v>
      </c>
      <c r="C8" s="89" t="s">
        <v>52</v>
      </c>
      <c r="D8" s="57">
        <v>10</v>
      </c>
      <c r="E8" s="57">
        <v>13</v>
      </c>
      <c r="F8" s="57">
        <v>0</v>
      </c>
      <c r="G8" s="152"/>
      <c r="H8" s="152"/>
      <c r="I8" s="152"/>
      <c r="J8" s="57">
        <f t="shared" si="0"/>
        <v>-3</v>
      </c>
      <c r="K8" s="57">
        <f t="shared" si="2"/>
        <v>130</v>
      </c>
      <c r="L8" s="57">
        <v>10</v>
      </c>
      <c r="M8" s="57">
        <f t="shared" si="1"/>
        <v>3</v>
      </c>
      <c r="N8" s="57">
        <f t="shared" si="3"/>
        <v>23.076923076923066</v>
      </c>
      <c r="O8" s="187"/>
    </row>
    <row r="9" spans="1:15" s="186" customFormat="1" ht="48" customHeight="1">
      <c r="A9" s="67">
        <v>6</v>
      </c>
      <c r="B9" s="69" t="s">
        <v>260</v>
      </c>
      <c r="C9" s="89" t="s">
        <v>315</v>
      </c>
      <c r="D9" s="57">
        <v>2</v>
      </c>
      <c r="E9" s="57">
        <v>1</v>
      </c>
      <c r="F9" s="57">
        <v>0</v>
      </c>
      <c r="G9" s="152"/>
      <c r="H9" s="152"/>
      <c r="I9" s="152"/>
      <c r="J9" s="57">
        <f t="shared" si="0"/>
        <v>1</v>
      </c>
      <c r="K9" s="57">
        <f t="shared" si="2"/>
        <v>50</v>
      </c>
      <c r="L9" s="57">
        <v>2</v>
      </c>
      <c r="M9" s="57">
        <f t="shared" si="1"/>
        <v>-1</v>
      </c>
      <c r="N9" s="57">
        <f t="shared" si="3"/>
        <v>-100</v>
      </c>
      <c r="O9" s="187"/>
    </row>
    <row r="10" spans="1:15" s="186" customFormat="1" ht="45" customHeight="1">
      <c r="A10" s="67">
        <v>7</v>
      </c>
      <c r="B10" s="58" t="s">
        <v>272</v>
      </c>
      <c r="C10" s="89" t="s">
        <v>279</v>
      </c>
      <c r="D10" s="57">
        <v>501541</v>
      </c>
      <c r="E10" s="57">
        <v>250910</v>
      </c>
      <c r="F10" s="57">
        <v>0</v>
      </c>
      <c r="G10" s="152"/>
      <c r="H10" s="152"/>
      <c r="I10" s="152"/>
      <c r="J10" s="57">
        <f t="shared" si="0"/>
        <v>250631</v>
      </c>
      <c r="K10" s="57">
        <f t="shared" si="2"/>
        <v>50.027814276400136</v>
      </c>
      <c r="L10" s="57">
        <v>501541</v>
      </c>
      <c r="M10" s="57">
        <f t="shared" si="1"/>
        <v>-250631</v>
      </c>
      <c r="N10" s="57">
        <f t="shared" si="3"/>
        <v>-99.88880475070744</v>
      </c>
      <c r="O10" s="187"/>
    </row>
    <row r="11" spans="1:15" s="186" customFormat="1" ht="42.75" customHeight="1">
      <c r="A11" s="67">
        <v>8</v>
      </c>
      <c r="B11" s="58" t="s">
        <v>273</v>
      </c>
      <c r="C11" s="89" t="s">
        <v>279</v>
      </c>
      <c r="D11" s="57">
        <v>14380</v>
      </c>
      <c r="E11" s="57">
        <v>8626.5</v>
      </c>
      <c r="F11" s="57"/>
      <c r="G11" s="152"/>
      <c r="H11" s="152"/>
      <c r="I11" s="152"/>
      <c r="J11" s="57">
        <f t="shared" si="0"/>
        <v>5753.5</v>
      </c>
      <c r="K11" s="57">
        <f t="shared" si="2"/>
        <v>59.98956884561891</v>
      </c>
      <c r="L11" s="57">
        <v>14380</v>
      </c>
      <c r="M11" s="57">
        <f t="shared" si="1"/>
        <v>-5753.5</v>
      </c>
      <c r="N11" s="57">
        <f t="shared" si="3"/>
        <v>-66.69564713383181</v>
      </c>
      <c r="O11" s="187"/>
    </row>
    <row r="12" spans="1:15" s="186" customFormat="1" ht="44.25" customHeight="1">
      <c r="A12" s="67">
        <v>9</v>
      </c>
      <c r="B12" s="73" t="s">
        <v>274</v>
      </c>
      <c r="C12" s="89" t="s">
        <v>237</v>
      </c>
      <c r="D12" s="57">
        <v>3.2</v>
      </c>
      <c r="E12" s="57">
        <v>2.1</v>
      </c>
      <c r="F12" s="57">
        <v>0</v>
      </c>
      <c r="G12" s="152"/>
      <c r="H12" s="152"/>
      <c r="I12" s="152"/>
      <c r="J12" s="57">
        <f t="shared" si="0"/>
        <v>1.1</v>
      </c>
      <c r="K12" s="57">
        <f t="shared" si="2"/>
        <v>65.625</v>
      </c>
      <c r="L12" s="57">
        <v>3.5</v>
      </c>
      <c r="M12" s="57">
        <f t="shared" si="1"/>
        <v>-1.4</v>
      </c>
      <c r="N12" s="57">
        <f t="shared" si="3"/>
        <v>-66.66666666666666</v>
      </c>
      <c r="O12" s="187"/>
    </row>
    <row r="13" spans="1:15" s="186" customFormat="1" ht="44.25" customHeight="1">
      <c r="A13" s="70">
        <v>10</v>
      </c>
      <c r="B13" s="73" t="s">
        <v>363</v>
      </c>
      <c r="C13" s="89" t="s">
        <v>301</v>
      </c>
      <c r="D13" s="57">
        <v>1</v>
      </c>
      <c r="E13" s="57">
        <v>0</v>
      </c>
      <c r="F13" s="57"/>
      <c r="G13" s="152"/>
      <c r="H13" s="152"/>
      <c r="I13" s="152"/>
      <c r="J13" s="57">
        <f t="shared" si="0"/>
        <v>1</v>
      </c>
      <c r="K13" s="57">
        <f t="shared" si="2"/>
        <v>0</v>
      </c>
      <c r="L13" s="57">
        <v>1</v>
      </c>
      <c r="M13" s="57">
        <f t="shared" si="1"/>
        <v>-1</v>
      </c>
      <c r="N13" s="57">
        <v>0</v>
      </c>
      <c r="O13" s="187"/>
    </row>
    <row r="14" spans="1:15" s="186" customFormat="1" ht="52.5" customHeight="1">
      <c r="A14" s="70">
        <v>11</v>
      </c>
      <c r="B14" s="73" t="s">
        <v>364</v>
      </c>
      <c r="C14" s="89" t="s">
        <v>301</v>
      </c>
      <c r="D14" s="57">
        <v>1</v>
      </c>
      <c r="E14" s="57">
        <v>0</v>
      </c>
      <c r="F14" s="57"/>
      <c r="G14" s="152"/>
      <c r="H14" s="152"/>
      <c r="I14" s="152"/>
      <c r="J14" s="57">
        <f t="shared" si="0"/>
        <v>1</v>
      </c>
      <c r="K14" s="57">
        <f t="shared" si="2"/>
        <v>0</v>
      </c>
      <c r="L14" s="57">
        <v>2</v>
      </c>
      <c r="M14" s="57">
        <f t="shared" si="1"/>
        <v>-2</v>
      </c>
      <c r="N14" s="57">
        <v>0</v>
      </c>
      <c r="O14" s="187"/>
    </row>
    <row r="15" spans="1:15" s="186" customFormat="1" ht="30.75" customHeight="1">
      <c r="A15" s="70">
        <v>12</v>
      </c>
      <c r="B15" s="74" t="s">
        <v>262</v>
      </c>
      <c r="C15" s="154" t="s">
        <v>319</v>
      </c>
      <c r="D15" s="155">
        <v>0.091</v>
      </c>
      <c r="E15" s="57">
        <v>1.05</v>
      </c>
      <c r="F15" s="57"/>
      <c r="G15" s="156"/>
      <c r="H15" s="152"/>
      <c r="I15" s="152"/>
      <c r="J15" s="57">
        <f t="shared" si="0"/>
        <v>-0.9590000000000001</v>
      </c>
      <c r="K15" s="57">
        <f t="shared" si="2"/>
        <v>1153.8461538461538</v>
      </c>
      <c r="L15" s="57">
        <v>3</v>
      </c>
      <c r="M15" s="57">
        <f t="shared" si="1"/>
        <v>-1.95</v>
      </c>
      <c r="N15" s="57">
        <f t="shared" si="3"/>
        <v>-185.71428571428572</v>
      </c>
      <c r="O15" s="187"/>
    </row>
    <row r="16" spans="1:15" s="186" customFormat="1" ht="57" customHeight="1">
      <c r="A16" s="70">
        <v>13</v>
      </c>
      <c r="B16" s="69" t="s">
        <v>275</v>
      </c>
      <c r="C16" s="157" t="s">
        <v>237</v>
      </c>
      <c r="D16" s="57">
        <v>94</v>
      </c>
      <c r="E16" s="57">
        <v>94</v>
      </c>
      <c r="F16" s="57">
        <v>2100</v>
      </c>
      <c r="G16" s="152"/>
      <c r="H16" s="152"/>
      <c r="I16" s="152"/>
      <c r="J16" s="57">
        <f t="shared" si="0"/>
        <v>0</v>
      </c>
      <c r="K16" s="57">
        <f t="shared" si="2"/>
        <v>100</v>
      </c>
      <c r="L16" s="57">
        <v>91</v>
      </c>
      <c r="M16" s="57">
        <f aca="true" t="shared" si="4" ref="M16:M26">E16-L16</f>
        <v>3</v>
      </c>
      <c r="N16" s="57">
        <f t="shared" si="3"/>
        <v>3.191489361702125</v>
      </c>
      <c r="O16" s="187"/>
    </row>
    <row r="17" spans="1:15" s="186" customFormat="1" ht="60.75" customHeight="1">
      <c r="A17" s="67">
        <v>14</v>
      </c>
      <c r="B17" s="71" t="s">
        <v>276</v>
      </c>
      <c r="C17" s="89" t="s">
        <v>310</v>
      </c>
      <c r="D17" s="57">
        <v>870</v>
      </c>
      <c r="E17" s="57">
        <v>240</v>
      </c>
      <c r="F17" s="57">
        <v>7500</v>
      </c>
      <c r="G17" s="152"/>
      <c r="H17" s="152"/>
      <c r="I17" s="152"/>
      <c r="J17" s="57">
        <f t="shared" si="0"/>
        <v>630</v>
      </c>
      <c r="K17" s="57">
        <f t="shared" si="2"/>
        <v>27.586206896551722</v>
      </c>
      <c r="L17" s="57">
        <v>750</v>
      </c>
      <c r="M17" s="57">
        <f t="shared" si="4"/>
        <v>-510</v>
      </c>
      <c r="N17" s="57">
        <f t="shared" si="3"/>
        <v>-212.5</v>
      </c>
      <c r="O17" s="187"/>
    </row>
    <row r="18" spans="1:15" s="186" customFormat="1" ht="60.75" customHeight="1">
      <c r="A18" s="67">
        <v>15</v>
      </c>
      <c r="B18" s="188" t="s">
        <v>320</v>
      </c>
      <c r="C18" s="89" t="s">
        <v>321</v>
      </c>
      <c r="D18" s="57">
        <v>480</v>
      </c>
      <c r="E18" s="57">
        <v>0</v>
      </c>
      <c r="F18" s="57"/>
      <c r="G18" s="152"/>
      <c r="H18" s="152"/>
      <c r="I18" s="152"/>
      <c r="J18" s="57">
        <f t="shared" si="0"/>
        <v>480</v>
      </c>
      <c r="K18" s="57">
        <f t="shared" si="2"/>
        <v>0</v>
      </c>
      <c r="L18" s="57">
        <v>310</v>
      </c>
      <c r="M18" s="57">
        <f t="shared" si="4"/>
        <v>-310</v>
      </c>
      <c r="N18" s="57">
        <v>0</v>
      </c>
      <c r="O18" s="187"/>
    </row>
    <row r="19" spans="1:15" s="186" customFormat="1" ht="32.25" customHeight="1">
      <c r="A19" s="67">
        <v>16</v>
      </c>
      <c r="B19" s="58" t="s">
        <v>263</v>
      </c>
      <c r="C19" s="89" t="s">
        <v>310</v>
      </c>
      <c r="D19" s="155">
        <v>400</v>
      </c>
      <c r="E19" s="57">
        <v>350</v>
      </c>
      <c r="F19" s="57">
        <v>0</v>
      </c>
      <c r="G19" s="152"/>
      <c r="H19" s="152"/>
      <c r="I19" s="152"/>
      <c r="J19" s="57">
        <f t="shared" si="0"/>
        <v>50</v>
      </c>
      <c r="K19" s="57">
        <f t="shared" si="2"/>
        <v>87.5</v>
      </c>
      <c r="L19" s="57">
        <v>200</v>
      </c>
      <c r="M19" s="57">
        <f t="shared" si="4"/>
        <v>150</v>
      </c>
      <c r="N19" s="57">
        <f t="shared" si="3"/>
        <v>42.85714285714286</v>
      </c>
      <c r="O19" s="187"/>
    </row>
    <row r="20" spans="1:15" s="186" customFormat="1" ht="32.25" customHeight="1">
      <c r="A20" s="72">
        <v>17</v>
      </c>
      <c r="B20" s="73" t="s">
        <v>268</v>
      </c>
      <c r="C20" s="158" t="s">
        <v>316</v>
      </c>
      <c r="D20" s="159">
        <v>790</v>
      </c>
      <c r="E20" s="159">
        <v>177.6</v>
      </c>
      <c r="F20" s="57">
        <v>0</v>
      </c>
      <c r="G20" s="152"/>
      <c r="H20" s="152"/>
      <c r="I20" s="152"/>
      <c r="J20" s="57">
        <f t="shared" si="0"/>
        <v>612.4</v>
      </c>
      <c r="K20" s="57">
        <f t="shared" si="2"/>
        <v>22.481012658227847</v>
      </c>
      <c r="L20" s="57">
        <v>620</v>
      </c>
      <c r="M20" s="57">
        <f t="shared" si="4"/>
        <v>-442.4</v>
      </c>
      <c r="N20" s="57">
        <f t="shared" si="3"/>
        <v>-249.09909909909913</v>
      </c>
      <c r="O20" s="187"/>
    </row>
    <row r="21" spans="1:15" s="186" customFormat="1" ht="51" customHeight="1">
      <c r="A21" s="67">
        <v>18</v>
      </c>
      <c r="B21" s="69" t="s">
        <v>333</v>
      </c>
      <c r="C21" s="89" t="s">
        <v>317</v>
      </c>
      <c r="D21" s="57">
        <v>1600</v>
      </c>
      <c r="E21" s="57">
        <v>251.1</v>
      </c>
      <c r="F21" s="160">
        <v>577</v>
      </c>
      <c r="G21" s="152"/>
      <c r="H21" s="152"/>
      <c r="I21" s="152"/>
      <c r="J21" s="57">
        <f t="shared" si="0"/>
        <v>1348.9</v>
      </c>
      <c r="K21" s="57">
        <f t="shared" si="2"/>
        <v>15.69375</v>
      </c>
      <c r="L21" s="57">
        <v>1500</v>
      </c>
      <c r="M21" s="57">
        <f t="shared" si="4"/>
        <v>-1248.9</v>
      </c>
      <c r="N21" s="57">
        <f t="shared" si="3"/>
        <v>-497.37156511350054</v>
      </c>
      <c r="O21" s="187"/>
    </row>
    <row r="22" spans="1:15" s="186" customFormat="1" ht="54" customHeight="1">
      <c r="A22" s="67">
        <v>19</v>
      </c>
      <c r="B22" s="74" t="s">
        <v>277</v>
      </c>
      <c r="C22" s="89" t="s">
        <v>279</v>
      </c>
      <c r="D22" s="155">
        <v>78.615</v>
      </c>
      <c r="E22" s="57">
        <v>78.615</v>
      </c>
      <c r="F22" s="160">
        <v>365</v>
      </c>
      <c r="G22" s="152"/>
      <c r="H22" s="152"/>
      <c r="I22" s="152"/>
      <c r="J22" s="57">
        <f t="shared" si="0"/>
        <v>0</v>
      </c>
      <c r="K22" s="57">
        <f t="shared" si="2"/>
        <v>100</v>
      </c>
      <c r="L22" s="57">
        <v>76.8</v>
      </c>
      <c r="M22" s="57">
        <f t="shared" si="4"/>
        <v>1.8149999999999977</v>
      </c>
      <c r="N22" s="57">
        <f t="shared" si="3"/>
        <v>2.308719709979016</v>
      </c>
      <c r="O22" s="187"/>
    </row>
    <row r="23" spans="1:15" s="186" customFormat="1" ht="45" customHeight="1">
      <c r="A23" s="67">
        <v>20</v>
      </c>
      <c r="B23" s="74" t="s">
        <v>264</v>
      </c>
      <c r="C23" s="89" t="s">
        <v>328</v>
      </c>
      <c r="D23" s="155">
        <v>304</v>
      </c>
      <c r="E23" s="57">
        <v>126</v>
      </c>
      <c r="F23" s="160"/>
      <c r="G23" s="152"/>
      <c r="H23" s="152"/>
      <c r="I23" s="152"/>
      <c r="J23" s="57">
        <f t="shared" si="0"/>
        <v>178</v>
      </c>
      <c r="K23" s="57">
        <f t="shared" si="2"/>
        <v>41.44736842105263</v>
      </c>
      <c r="L23" s="57">
        <v>304</v>
      </c>
      <c r="M23" s="57">
        <f t="shared" si="4"/>
        <v>-178</v>
      </c>
      <c r="N23" s="57">
        <f t="shared" si="3"/>
        <v>-141.26984126984127</v>
      </c>
      <c r="O23" s="187"/>
    </row>
    <row r="24" spans="1:15" s="185" customFormat="1" ht="54.75" customHeight="1">
      <c r="A24" s="67">
        <v>21</v>
      </c>
      <c r="B24" s="74" t="s">
        <v>362</v>
      </c>
      <c r="C24" s="89" t="s">
        <v>312</v>
      </c>
      <c r="D24" s="57">
        <v>51991</v>
      </c>
      <c r="E24" s="57">
        <v>51991</v>
      </c>
      <c r="F24" s="160"/>
      <c r="G24" s="152"/>
      <c r="H24" s="152"/>
      <c r="I24" s="152"/>
      <c r="J24" s="57">
        <f t="shared" si="0"/>
        <v>0</v>
      </c>
      <c r="K24" s="189">
        <f t="shared" si="2"/>
        <v>100</v>
      </c>
      <c r="L24" s="57">
        <v>32020</v>
      </c>
      <c r="M24" s="57">
        <f t="shared" si="4"/>
        <v>19971</v>
      </c>
      <c r="N24" s="57">
        <f t="shared" si="3"/>
        <v>38.41241753380393</v>
      </c>
      <c r="O24" s="190"/>
    </row>
    <row r="25" spans="1:15" s="186" customFormat="1" ht="55.5" customHeight="1">
      <c r="A25" s="67">
        <v>22</v>
      </c>
      <c r="B25" s="74" t="s">
        <v>265</v>
      </c>
      <c r="C25" s="89" t="s">
        <v>313</v>
      </c>
      <c r="D25" s="57">
        <v>73534.65</v>
      </c>
      <c r="E25" s="57">
        <v>73534.65</v>
      </c>
      <c r="F25" s="160">
        <v>0</v>
      </c>
      <c r="G25" s="152"/>
      <c r="H25" s="152"/>
      <c r="I25" s="152"/>
      <c r="J25" s="57">
        <f t="shared" si="0"/>
        <v>0</v>
      </c>
      <c r="K25" s="57">
        <f t="shared" si="2"/>
        <v>100</v>
      </c>
      <c r="L25" s="57">
        <v>66234</v>
      </c>
      <c r="M25" s="57">
        <f t="shared" si="4"/>
        <v>7300.649999999994</v>
      </c>
      <c r="N25" s="57">
        <f t="shared" si="3"/>
        <v>9.9281767166907</v>
      </c>
      <c r="O25" s="187"/>
    </row>
    <row r="26" spans="1:15" s="186" customFormat="1" ht="78.75" customHeight="1">
      <c r="A26" s="67">
        <v>23</v>
      </c>
      <c r="B26" s="74" t="s">
        <v>266</v>
      </c>
      <c r="C26" s="89" t="s">
        <v>313</v>
      </c>
      <c r="D26" s="57">
        <v>11563.406</v>
      </c>
      <c r="E26" s="57">
        <v>11563.406</v>
      </c>
      <c r="F26" s="160">
        <v>100</v>
      </c>
      <c r="G26" s="152"/>
      <c r="H26" s="152"/>
      <c r="I26" s="152"/>
      <c r="J26" s="57">
        <f t="shared" si="0"/>
        <v>0</v>
      </c>
      <c r="K26" s="57">
        <f t="shared" si="2"/>
        <v>100</v>
      </c>
      <c r="L26" s="57">
        <v>16138.2</v>
      </c>
      <c r="M26" s="57">
        <f t="shared" si="4"/>
        <v>-4574.794</v>
      </c>
      <c r="N26" s="57">
        <f t="shared" si="3"/>
        <v>-39.56268594218693</v>
      </c>
      <c r="O26" s="187"/>
    </row>
    <row r="27" spans="1:15" s="186" customFormat="1" ht="24.75" customHeight="1" hidden="1">
      <c r="A27" s="177">
        <v>34</v>
      </c>
      <c r="B27" s="53"/>
      <c r="C27" s="178"/>
      <c r="D27" s="179">
        <f>SUM(D28:D29)</f>
        <v>37</v>
      </c>
      <c r="E27" s="179">
        <f>SUM(E28:F29)</f>
        <v>37</v>
      </c>
      <c r="F27" s="180">
        <f>SUM(F28:F29)</f>
        <v>0</v>
      </c>
      <c r="G27" s="174"/>
      <c r="H27" s="174"/>
      <c r="I27" s="174"/>
      <c r="J27" s="47">
        <f t="shared" si="0"/>
        <v>0</v>
      </c>
      <c r="K27" s="48">
        <f t="shared" si="2"/>
        <v>100</v>
      </c>
      <c r="L27" s="175"/>
      <c r="M27" s="175"/>
      <c r="N27" s="57">
        <f t="shared" si="3"/>
        <v>100</v>
      </c>
      <c r="O27" s="187"/>
    </row>
    <row r="28" spans="1:15" s="186" customFormat="1" ht="36.75" customHeight="1" hidden="1">
      <c r="A28" s="181">
        <v>35</v>
      </c>
      <c r="B28" s="53"/>
      <c r="C28" s="182" t="s">
        <v>82</v>
      </c>
      <c r="D28" s="183">
        <v>2</v>
      </c>
      <c r="E28" s="175">
        <v>2</v>
      </c>
      <c r="F28" s="175">
        <v>0</v>
      </c>
      <c r="G28" s="174"/>
      <c r="H28" s="174"/>
      <c r="I28" s="174"/>
      <c r="J28" s="175">
        <f t="shared" si="0"/>
        <v>0</v>
      </c>
      <c r="K28" s="176">
        <f t="shared" si="2"/>
        <v>100</v>
      </c>
      <c r="L28" s="175"/>
      <c r="M28" s="175"/>
      <c r="N28" s="57">
        <f t="shared" si="3"/>
        <v>100</v>
      </c>
      <c r="O28" s="187"/>
    </row>
    <row r="29" spans="1:15" s="186" customFormat="1" ht="24.75" customHeight="1" hidden="1">
      <c r="A29" s="181">
        <v>36</v>
      </c>
      <c r="B29" s="53"/>
      <c r="C29" s="182" t="s">
        <v>214</v>
      </c>
      <c r="D29" s="183">
        <v>35</v>
      </c>
      <c r="E29" s="175">
        <v>35</v>
      </c>
      <c r="F29" s="175">
        <v>0</v>
      </c>
      <c r="G29" s="174"/>
      <c r="H29" s="174"/>
      <c r="I29" s="174"/>
      <c r="J29" s="175">
        <f t="shared" si="0"/>
        <v>0</v>
      </c>
      <c r="K29" s="176">
        <f t="shared" si="2"/>
        <v>100</v>
      </c>
      <c r="L29" s="175"/>
      <c r="M29" s="175"/>
      <c r="N29" s="57">
        <f t="shared" si="3"/>
        <v>100</v>
      </c>
      <c r="O29" s="187"/>
    </row>
    <row r="30" spans="1:15" s="186" customFormat="1" ht="28.5" customHeight="1" hidden="1" thickBot="1">
      <c r="A30" s="181">
        <v>37</v>
      </c>
      <c r="B30" s="54"/>
      <c r="C30" s="184"/>
      <c r="D30" s="161" t="e">
        <f>#REF!+#REF!+#REF!+#REF!+D27+#REF!+#REF!+#REF!+#REF!+#REF!+#REF!+#REF!+#REF!+#REF!+#REF!+#REF!+#REF!+#REF!+#REF!+#REF!</f>
        <v>#REF!</v>
      </c>
      <c r="E30" s="47" t="e">
        <f>#REF!+#REF!+#REF!+#REF!+E27+#REF!+#REF!+#REF!+#REF!+#REF!+#REF!+#REF!+#REF!+#REF!+#REF!+#REF!+#REF!+#REF!+#REF!</f>
        <v>#REF!</v>
      </c>
      <c r="F30" s="47" t="e">
        <f>#REF!+#REF!+#REF!+#REF!+#REF!+#REF!</f>
        <v>#REF!</v>
      </c>
      <c r="G30" s="174"/>
      <c r="H30" s="174"/>
      <c r="I30" s="174"/>
      <c r="J30" s="47" t="e">
        <f>D30-E30</f>
        <v>#REF!</v>
      </c>
      <c r="K30" s="48" t="e">
        <f>E30*100/D30</f>
        <v>#REF!</v>
      </c>
      <c r="L30" s="47">
        <f>SUM(L4:L29)</f>
        <v>648498.5</v>
      </c>
      <c r="M30" s="47">
        <f>SUM(M4:M29)</f>
        <v>-242508.3790000001</v>
      </c>
      <c r="N30" s="57" t="e">
        <f t="shared" si="3"/>
        <v>#REF!</v>
      </c>
      <c r="O30" s="187"/>
    </row>
    <row r="31" spans="1:15" s="186" customFormat="1" ht="18" hidden="1">
      <c r="A31" s="2"/>
      <c r="B31" s="148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57" t="e">
        <f t="shared" si="3"/>
        <v>#DIV/0!</v>
      </c>
      <c r="O31" s="187"/>
    </row>
    <row r="33" ht="12.75" hidden="1"/>
    <row r="34" spans="1:15" ht="15">
      <c r="A34" s="120"/>
      <c r="B34" s="120"/>
      <c r="C34" s="120"/>
      <c r="D34" s="120"/>
      <c r="E34" s="120"/>
      <c r="F34" s="1"/>
      <c r="G34" s="6"/>
      <c r="H34" s="10" t="s">
        <v>335</v>
      </c>
      <c r="I34" s="20"/>
      <c r="J34" s="20"/>
      <c r="K34" s="20"/>
      <c r="L34" s="20"/>
      <c r="M34" s="14"/>
      <c r="N34" s="59"/>
      <c r="O34" s="59"/>
    </row>
    <row r="35" ht="15">
      <c r="A35" s="52"/>
    </row>
  </sheetData>
  <sheetProtection/>
  <mergeCells count="10">
    <mergeCell ref="A34:E34"/>
    <mergeCell ref="C2:C3"/>
    <mergeCell ref="D2:D3"/>
    <mergeCell ref="E2:E3"/>
    <mergeCell ref="B2:B3"/>
    <mergeCell ref="A1:N1"/>
    <mergeCell ref="A2:A3"/>
    <mergeCell ref="L2:L3"/>
    <mergeCell ref="J2:K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B8" sqref="B8:D8"/>
    </sheetView>
  </sheetViews>
  <sheetFormatPr defaultColWidth="9.00390625" defaultRowHeight="12.75"/>
  <cols>
    <col min="1" max="1" width="4.75390625" style="29" customWidth="1"/>
    <col min="2" max="2" width="25.75390625" style="9" customWidth="1"/>
    <col min="3" max="3" width="14.375" style="9" customWidth="1"/>
    <col min="4" max="4" width="19.625" style="9" customWidth="1"/>
    <col min="5" max="5" width="11.75390625" style="5" customWidth="1"/>
    <col min="6" max="6" width="11.25390625" style="1" customWidth="1"/>
    <col min="7" max="16384" width="9.125" style="1" customWidth="1"/>
  </cols>
  <sheetData>
    <row r="1" spans="1:6" ht="101.25" customHeight="1">
      <c r="A1" s="132" t="s">
        <v>350</v>
      </c>
      <c r="B1" s="132"/>
      <c r="C1" s="132"/>
      <c r="D1" s="132"/>
      <c r="E1" s="132"/>
      <c r="F1" s="132"/>
    </row>
    <row r="2" spans="1:6" ht="34.5" customHeight="1">
      <c r="A2" s="130" t="s">
        <v>239</v>
      </c>
      <c r="B2" s="130" t="s">
        <v>211</v>
      </c>
      <c r="C2" s="130"/>
      <c r="D2" s="130"/>
      <c r="E2" s="131" t="s">
        <v>281</v>
      </c>
      <c r="F2" s="129" t="s">
        <v>329</v>
      </c>
    </row>
    <row r="3" spans="1:6" ht="1.5" customHeight="1">
      <c r="A3" s="130"/>
      <c r="B3" s="130"/>
      <c r="C3" s="130"/>
      <c r="D3" s="130"/>
      <c r="E3" s="131"/>
      <c r="F3" s="129"/>
    </row>
    <row r="4" spans="1:6" ht="28.5" customHeight="1">
      <c r="A4" s="192">
        <v>1</v>
      </c>
      <c r="B4" s="193" t="s">
        <v>330</v>
      </c>
      <c r="C4" s="193"/>
      <c r="D4" s="193"/>
      <c r="E4" s="194">
        <v>0</v>
      </c>
      <c r="F4" s="195">
        <v>0</v>
      </c>
    </row>
    <row r="5" spans="1:6" ht="24" customHeight="1">
      <c r="A5" s="192">
        <v>2</v>
      </c>
      <c r="B5" s="193" t="s">
        <v>269</v>
      </c>
      <c r="C5" s="193"/>
      <c r="D5" s="193"/>
      <c r="E5" s="194">
        <v>-1</v>
      </c>
      <c r="F5" s="196">
        <v>-10</v>
      </c>
    </row>
    <row r="6" spans="1:6" ht="24" customHeight="1">
      <c r="A6" s="192">
        <v>3</v>
      </c>
      <c r="B6" s="193" t="s">
        <v>332</v>
      </c>
      <c r="C6" s="193"/>
      <c r="D6" s="193"/>
      <c r="E6" s="194">
        <v>-1</v>
      </c>
      <c r="F6" s="196">
        <v>-154.888</v>
      </c>
    </row>
    <row r="7" spans="1:6" ht="24" customHeight="1">
      <c r="A7" s="192">
        <v>4</v>
      </c>
      <c r="B7" s="193" t="s">
        <v>270</v>
      </c>
      <c r="C7" s="193"/>
      <c r="D7" s="193"/>
      <c r="E7" s="194">
        <f>-F62</f>
        <v>0</v>
      </c>
      <c r="F7" s="196">
        <v>0</v>
      </c>
    </row>
    <row r="8" spans="1:6" ht="43.5" customHeight="1">
      <c r="A8" s="192">
        <v>5</v>
      </c>
      <c r="B8" s="197" t="s">
        <v>271</v>
      </c>
      <c r="C8" s="198"/>
      <c r="D8" s="199"/>
      <c r="E8" s="194">
        <v>-1</v>
      </c>
      <c r="F8" s="196">
        <v>23.077</v>
      </c>
    </row>
    <row r="9" spans="1:6" ht="24" customHeight="1">
      <c r="A9" s="192">
        <v>6</v>
      </c>
      <c r="B9" s="193" t="s">
        <v>260</v>
      </c>
      <c r="C9" s="193"/>
      <c r="D9" s="193"/>
      <c r="E9" s="194">
        <v>-1</v>
      </c>
      <c r="F9" s="195">
        <v>-100</v>
      </c>
    </row>
    <row r="10" spans="1:6" ht="24" customHeight="1">
      <c r="A10" s="192">
        <v>7</v>
      </c>
      <c r="B10" s="193" t="s">
        <v>272</v>
      </c>
      <c r="C10" s="193"/>
      <c r="D10" s="193"/>
      <c r="E10" s="194">
        <v>-1</v>
      </c>
      <c r="F10" s="196">
        <v>-99.889</v>
      </c>
    </row>
    <row r="11" spans="1:6" ht="24" customHeight="1">
      <c r="A11" s="192">
        <v>8</v>
      </c>
      <c r="B11" s="193" t="s">
        <v>273</v>
      </c>
      <c r="C11" s="193"/>
      <c r="D11" s="193"/>
      <c r="E11" s="194">
        <v>-1</v>
      </c>
      <c r="F11" s="196">
        <v>-66.696</v>
      </c>
    </row>
    <row r="12" spans="1:6" ht="24" customHeight="1">
      <c r="A12" s="192">
        <v>9</v>
      </c>
      <c r="B12" s="200" t="s">
        <v>274</v>
      </c>
      <c r="C12" s="200"/>
      <c r="D12" s="200"/>
      <c r="E12" s="194">
        <v>-1</v>
      </c>
      <c r="F12" s="196">
        <v>-66.7</v>
      </c>
    </row>
    <row r="13" spans="1:6" ht="24" customHeight="1">
      <c r="A13" s="192">
        <v>10</v>
      </c>
      <c r="B13" s="201" t="s">
        <v>331</v>
      </c>
      <c r="C13" s="201"/>
      <c r="D13" s="201"/>
      <c r="E13" s="194">
        <v>0</v>
      </c>
      <c r="F13" s="196">
        <v>0</v>
      </c>
    </row>
    <row r="14" spans="1:6" ht="42.75" customHeight="1">
      <c r="A14" s="192">
        <v>11</v>
      </c>
      <c r="B14" s="202" t="s">
        <v>261</v>
      </c>
      <c r="C14" s="202"/>
      <c r="D14" s="202"/>
      <c r="E14" s="194">
        <v>0</v>
      </c>
      <c r="F14" s="196">
        <v>0</v>
      </c>
    </row>
    <row r="15" spans="1:6" ht="24" customHeight="1">
      <c r="A15" s="192">
        <v>12</v>
      </c>
      <c r="B15" s="202" t="s">
        <v>262</v>
      </c>
      <c r="C15" s="202"/>
      <c r="D15" s="202"/>
      <c r="E15" s="194">
        <v>-1</v>
      </c>
      <c r="F15" s="196">
        <v>-185.7</v>
      </c>
    </row>
    <row r="16" spans="1:6" ht="24" customHeight="1">
      <c r="A16" s="192">
        <v>13</v>
      </c>
      <c r="B16" s="203" t="s">
        <v>275</v>
      </c>
      <c r="C16" s="203"/>
      <c r="D16" s="203"/>
      <c r="E16" s="204">
        <v>1</v>
      </c>
      <c r="F16" s="196">
        <v>3.191</v>
      </c>
    </row>
    <row r="17" spans="1:6" ht="33" customHeight="1">
      <c r="A17" s="192">
        <v>14</v>
      </c>
      <c r="B17" s="205" t="s">
        <v>276</v>
      </c>
      <c r="C17" s="205"/>
      <c r="D17" s="205"/>
      <c r="E17" s="194">
        <v>-1</v>
      </c>
      <c r="F17" s="196">
        <v>-212.5</v>
      </c>
    </row>
    <row r="18" spans="1:6" ht="33" customHeight="1">
      <c r="A18" s="192">
        <v>15</v>
      </c>
      <c r="B18" s="206" t="s">
        <v>320</v>
      </c>
      <c r="C18" s="207"/>
      <c r="D18" s="208"/>
      <c r="E18" s="194">
        <v>0</v>
      </c>
      <c r="F18" s="196">
        <v>0</v>
      </c>
    </row>
    <row r="19" spans="1:6" ht="24" customHeight="1">
      <c r="A19" s="192">
        <v>16</v>
      </c>
      <c r="B19" s="209" t="s">
        <v>263</v>
      </c>
      <c r="C19" s="209"/>
      <c r="D19" s="209"/>
      <c r="E19" s="194">
        <v>1</v>
      </c>
      <c r="F19" s="196">
        <v>42.857</v>
      </c>
    </row>
    <row r="20" spans="1:6" ht="24" customHeight="1">
      <c r="A20" s="192">
        <v>17</v>
      </c>
      <c r="B20" s="209" t="s">
        <v>268</v>
      </c>
      <c r="C20" s="209"/>
      <c r="D20" s="209"/>
      <c r="E20" s="194">
        <v>-1</v>
      </c>
      <c r="F20" s="196">
        <v>-249.099</v>
      </c>
    </row>
    <row r="21" spans="1:6" ht="24" customHeight="1">
      <c r="A21" s="192">
        <v>18</v>
      </c>
      <c r="B21" s="210" t="s">
        <v>333</v>
      </c>
      <c r="C21" s="210"/>
      <c r="D21" s="210"/>
      <c r="E21" s="194">
        <v>-1</v>
      </c>
      <c r="F21" s="196">
        <v>-497.372</v>
      </c>
    </row>
    <row r="22" spans="1:6" ht="24" customHeight="1">
      <c r="A22" s="192">
        <v>19</v>
      </c>
      <c r="B22" s="202" t="s">
        <v>277</v>
      </c>
      <c r="C22" s="202"/>
      <c r="D22" s="202"/>
      <c r="E22" s="211">
        <v>-1</v>
      </c>
      <c r="F22" s="196">
        <v>2.309</v>
      </c>
    </row>
    <row r="23" spans="1:6" ht="24" customHeight="1">
      <c r="A23" s="192">
        <v>20</v>
      </c>
      <c r="B23" s="202" t="s">
        <v>264</v>
      </c>
      <c r="C23" s="202"/>
      <c r="D23" s="202"/>
      <c r="E23" s="211">
        <v>-1</v>
      </c>
      <c r="F23" s="196">
        <v>-141.27</v>
      </c>
    </row>
    <row r="24" spans="1:6" ht="24" customHeight="1">
      <c r="A24" s="192">
        <v>21</v>
      </c>
      <c r="B24" s="212" t="s">
        <v>278</v>
      </c>
      <c r="C24" s="213"/>
      <c r="D24" s="214"/>
      <c r="E24" s="194">
        <v>1</v>
      </c>
      <c r="F24" s="195">
        <v>38.412</v>
      </c>
    </row>
    <row r="25" spans="1:6" ht="24" customHeight="1">
      <c r="A25" s="192">
        <v>22</v>
      </c>
      <c r="B25" s="202" t="s">
        <v>265</v>
      </c>
      <c r="C25" s="202"/>
      <c r="D25" s="202"/>
      <c r="E25" s="194">
        <v>1</v>
      </c>
      <c r="F25" s="196">
        <v>9.928</v>
      </c>
    </row>
    <row r="26" spans="1:6" ht="24" customHeight="1">
      <c r="A26" s="192">
        <v>23</v>
      </c>
      <c r="B26" s="202" t="s">
        <v>266</v>
      </c>
      <c r="C26" s="202"/>
      <c r="D26" s="202"/>
      <c r="E26" s="194">
        <v>-1</v>
      </c>
      <c r="F26" s="196">
        <v>-39.563</v>
      </c>
    </row>
    <row r="27" spans="1:6" ht="24.75" customHeight="1" hidden="1">
      <c r="A27" s="215">
        <v>34</v>
      </c>
      <c r="B27" s="216"/>
      <c r="C27" s="216"/>
      <c r="D27" s="216"/>
      <c r="E27" s="217"/>
      <c r="F27" s="218" t="e">
        <f>#REF!*100/#REF!</f>
        <v>#REF!</v>
      </c>
    </row>
    <row r="28" spans="1:6" ht="36.75" customHeight="1" hidden="1">
      <c r="A28" s="219">
        <v>35</v>
      </c>
      <c r="B28" s="216"/>
      <c r="C28" s="216"/>
      <c r="D28" s="216"/>
      <c r="E28" s="220" t="s">
        <v>82</v>
      </c>
      <c r="F28" s="221" t="e">
        <f>#REF!*100/#REF!</f>
        <v>#REF!</v>
      </c>
    </row>
    <row r="29" spans="1:6" ht="24.75" customHeight="1" hidden="1">
      <c r="A29" s="219">
        <v>36</v>
      </c>
      <c r="B29" s="216"/>
      <c r="C29" s="216"/>
      <c r="D29" s="216"/>
      <c r="E29" s="220" t="s">
        <v>214</v>
      </c>
      <c r="F29" s="222" t="e">
        <f>#REF!*100/#REF!</f>
        <v>#REF!</v>
      </c>
    </row>
    <row r="30" spans="1:6" ht="28.5" customHeight="1" hidden="1">
      <c r="A30" s="219">
        <v>37</v>
      </c>
      <c r="B30" s="223"/>
      <c r="C30" s="223"/>
      <c r="D30" s="223"/>
      <c r="E30" s="219"/>
      <c r="F30" s="81"/>
    </row>
    <row r="31" spans="1:5" ht="15.75" hidden="1">
      <c r="A31" s="2"/>
      <c r="B31" s="148"/>
      <c r="C31" s="148"/>
      <c r="D31" s="148"/>
      <c r="E31" s="149"/>
    </row>
    <row r="32" spans="1:5" ht="15">
      <c r="A32" s="133"/>
      <c r="B32" s="148"/>
      <c r="C32" s="148"/>
      <c r="D32" s="148"/>
      <c r="E32" s="149"/>
    </row>
    <row r="33" spans="1:5" ht="15" hidden="1">
      <c r="A33" s="133"/>
      <c r="B33" s="148"/>
      <c r="C33" s="148"/>
      <c r="D33" s="148"/>
      <c r="E33" s="149"/>
    </row>
    <row r="34" spans="1:15" ht="15.75">
      <c r="A34" s="147"/>
      <c r="B34" s="147"/>
      <c r="C34" s="147"/>
      <c r="D34" s="147"/>
      <c r="E34" s="147"/>
      <c r="G34" s="6"/>
      <c r="H34" s="10"/>
      <c r="I34" s="20"/>
      <c r="J34" s="20"/>
      <c r="K34" s="20"/>
      <c r="L34" s="20"/>
      <c r="M34" s="14"/>
      <c r="N34" s="59"/>
      <c r="O34" s="59"/>
    </row>
    <row r="35" spans="1:5" ht="15.75">
      <c r="A35" s="191"/>
      <c r="B35" s="148"/>
      <c r="C35" s="148"/>
      <c r="D35" s="148"/>
      <c r="E35" s="149"/>
    </row>
    <row r="36" spans="1:5" ht="15.75">
      <c r="A36" s="191"/>
      <c r="B36" s="148"/>
      <c r="C36" s="148"/>
      <c r="D36" s="148"/>
      <c r="E36" s="149"/>
    </row>
  </sheetData>
  <sheetProtection/>
  <mergeCells count="29">
    <mergeCell ref="B18:D18"/>
    <mergeCell ref="A34:E34"/>
    <mergeCell ref="B24:D24"/>
    <mergeCell ref="B25:D25"/>
    <mergeCell ref="B26:D26"/>
    <mergeCell ref="B17:D17"/>
    <mergeCell ref="B19:D19"/>
    <mergeCell ref="B20:D20"/>
    <mergeCell ref="B21:D21"/>
    <mergeCell ref="B22:D22"/>
    <mergeCell ref="B23:D23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B12:D12"/>
    <mergeCell ref="B6:D6"/>
    <mergeCell ref="F2:F3"/>
    <mergeCell ref="B2:D3"/>
    <mergeCell ref="E2:E3"/>
    <mergeCell ref="A1:F1"/>
    <mergeCell ref="A2:A3"/>
    <mergeCell ref="B4:D4"/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2015-02-19T13:18:35Z</cp:lastPrinted>
  <dcterms:created xsi:type="dcterms:W3CDTF">2008-08-21T06:34:47Z</dcterms:created>
  <dcterms:modified xsi:type="dcterms:W3CDTF">2015-02-19T13:20:25Z</dcterms:modified>
  <cp:category/>
  <cp:version/>
  <cp:contentType/>
  <cp:contentStatus/>
</cp:coreProperties>
</file>